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'List1'!$A$1:$Q$158</definedName>
  </definedNames>
  <calcPr fullCalcOnLoad="1"/>
</workbook>
</file>

<file path=xl/sharedStrings.xml><?xml version="1.0" encoding="utf-8"?>
<sst xmlns="http://schemas.openxmlformats.org/spreadsheetml/2006/main" count="115" uniqueCount="106">
  <si>
    <t>PŘÍJMY  CELKEM</t>
  </si>
  <si>
    <t>VÝDAJE CELKEM</t>
  </si>
  <si>
    <t>Souhrn :</t>
  </si>
  <si>
    <t>Příjmy celkem :</t>
  </si>
  <si>
    <t>Výdaje celkem:</t>
  </si>
  <si>
    <t>Z rezervního fondu mohou být dle platných stanov (čl. VII. Bod 7.4) hrazeny náklady nebo být uzavírány</t>
  </si>
  <si>
    <t>smlouvy s předmětem plnění o ceně vyšší než 50 000,- Kč. V tomto případě jednají jménem předseda</t>
  </si>
  <si>
    <t>a ředitel společně, a jejich jednání musí být odsouhlaseno usnesením rady EL v předmětné věci.</t>
  </si>
  <si>
    <t xml:space="preserve">Jakákoliv částka k úhradě musí být podepsána min. 2 podpisy a to: ředitel a předseda Rady EL </t>
  </si>
  <si>
    <t>zasedání.</t>
  </si>
  <si>
    <t>Komentář k čerpání finančních prostředků z rezervního fondu</t>
  </si>
  <si>
    <t>Rezervní fond : viz komentář</t>
  </si>
  <si>
    <t>období jako v předchozích letech.</t>
  </si>
  <si>
    <t>Rezervní  fond:</t>
  </si>
  <si>
    <t xml:space="preserve">2.2.    Náklady na chod kanceláře   </t>
  </si>
  <si>
    <t>nebo místopředsedové EL. S tímto výdajem bude vždy seznámena Rada EL na nejbližším</t>
  </si>
  <si>
    <t>Komentář k čerpání finančních prostředků ze zůstatku z minulého účetního období</t>
  </si>
  <si>
    <t>Se zůstatkem z minulého účetního období je možno disponovat v souladu se stanovami takto:</t>
  </si>
  <si>
    <t>Zůstatek z minulých účetních období</t>
  </si>
  <si>
    <t>Rozdělení plánovaného přebytku roku 2004</t>
  </si>
  <si>
    <t>Rozdíl:</t>
  </si>
  <si>
    <t>Rozpočet Euroregionu Labe 2004</t>
  </si>
  <si>
    <t>rozpočet po změnách</t>
  </si>
  <si>
    <t xml:space="preserve"> rozpočet EL na  rok 2005 </t>
  </si>
  <si>
    <t>1. Příjmy  2005</t>
  </si>
  <si>
    <t>2. Výdaje  2005</t>
  </si>
  <si>
    <t xml:space="preserve">2.2.12 cestovné tuzemské a zahraniční - 6112 5173 </t>
  </si>
  <si>
    <t>2.2.13 pohoštění - 6171 5175</t>
  </si>
  <si>
    <t>1.6 Převod z minulého účetního období</t>
  </si>
  <si>
    <t>2.2.3.  nákup materiálu - 6171 5139</t>
  </si>
  <si>
    <t xml:space="preserve">2.1.    Náklady na pracovníky sekretariátu </t>
  </si>
  <si>
    <t>2.1.1 platy zaměstnanců - 6171 5011</t>
  </si>
  <si>
    <t>2.1.2 sociální pojistění - 6171 5031</t>
  </si>
  <si>
    <t>2.1.3 zdravotní pojištění - 6171 5032</t>
  </si>
  <si>
    <t>2.1.4 pojištění povinné - 6171 5038</t>
  </si>
  <si>
    <t xml:space="preserve">2.2.1.  služby pošt - 6171 5161 </t>
  </si>
  <si>
    <t>2.2.2 služby telekomunikací - 6171 5162</t>
  </si>
  <si>
    <t>2.2.4 knihy, učební pomůcky, tisk - 6171 5136</t>
  </si>
  <si>
    <t>2.2.5 drobný hmotný dlouhodobý majetek - 6171 5137</t>
  </si>
  <si>
    <t xml:space="preserve">2.2.6.  služby peněžních ústavů - 6171 5163 </t>
  </si>
  <si>
    <t>2.2.7 služby zpracování dat - 6171 5168</t>
  </si>
  <si>
    <t>2.2.8 nákup ostatních služeb - 6171 5169</t>
  </si>
  <si>
    <t>2.2.10 programové vybavení - 6171 5172</t>
  </si>
  <si>
    <t>2.2.9.  údržba a opravy - 6171 5171</t>
  </si>
  <si>
    <t>2.2.14 ostatní poskytované zálohy a jistiny - 6171 5189</t>
  </si>
  <si>
    <t>2.2.15 ostatní neinvest. transfery do zahr. - 6171 5532</t>
  </si>
  <si>
    <t>2.2.16 ostatní neivestiční výdaje - 6171 5909</t>
  </si>
  <si>
    <t xml:space="preserve">1.1 neivestiční přijaté dotace od obcí - 4121 </t>
  </si>
  <si>
    <t>1.3 neinvestiční převody z Národního fondu - 4118</t>
  </si>
  <si>
    <t>Stav účtu k 1.1.04</t>
  </si>
  <si>
    <t>Stav účtu k 31.12.04</t>
  </si>
  <si>
    <t>běžný účet</t>
  </si>
  <si>
    <t>termínovaný účet</t>
  </si>
  <si>
    <t>1.5 přijaté nekápitálové přísp. a náhrady - 6171 2324</t>
  </si>
  <si>
    <t>1.4 neinvestiční přijaté dotace od mezinár. institucí - 4152</t>
  </si>
  <si>
    <t>1.2 neinvestiční přijaté dotace od krajů - 4122</t>
  </si>
  <si>
    <t>2.2.11 platby daní a poplatků  - 6171 5362</t>
  </si>
  <si>
    <t xml:space="preserve">Na doporučení Kontrolní komise EL je rezervní fond veden zvlášť a není započítáván do zůstatku z  minulého </t>
  </si>
  <si>
    <t>skutečnost 2004</t>
  </si>
  <si>
    <t>návrh na r. 2005</t>
  </si>
  <si>
    <t>1.6. Přijaté neinvestiční dary</t>
  </si>
  <si>
    <t>1.7 příjmy z prodeje zboží - 6171 2112</t>
  </si>
  <si>
    <t xml:space="preserve">1.8 příjmy z úroků - 6310 2141 </t>
  </si>
  <si>
    <t>1.9 příjmy z poskytování služeb a výrobků - 6171 2111</t>
  </si>
  <si>
    <t>2004</t>
  </si>
  <si>
    <t>plnění 2004 v %</t>
  </si>
  <si>
    <t>(SFMP Phare CBC 2002 a 2003 - administrace)</t>
  </si>
  <si>
    <t>Rozdíl rozpočtu na rok 2005 bude převeden do rezervního fondu</t>
  </si>
  <si>
    <t xml:space="preserve">1.1.1 členské příspěvky </t>
  </si>
  <si>
    <t>(v r. 2004 proplacení inzerátů od MF ČR za výzvu SFMP Phare CBC 2002,2003)</t>
  </si>
  <si>
    <t>(v r. 2004 grant od KÚ ÚK na OEEL+proplacení cestovného - Enlargenet)</t>
  </si>
  <si>
    <t xml:space="preserve">(v r. 2004 podíl na OEEL z EEL Pirna. Původní částka 360 tis.byla </t>
  </si>
  <si>
    <t xml:space="preserve">(FMP Interreg IIIA projekt EL )  </t>
  </si>
  <si>
    <t>1.1.2 dotace od obcí na OEEL (Mm ÚL, MÚ LT)</t>
  </si>
  <si>
    <t>snížena na 210 tis a účtována na pol. 4122 a 4121)</t>
  </si>
  <si>
    <t>(sponzoři akcí EEL ke vstupu ČR do EU - KB, Norske Skok, VVV Most)</t>
  </si>
  <si>
    <t>(prodej kulturních pasů EL)</t>
  </si>
  <si>
    <t>(pol. byla navýšena o 5% oproti návrhu rozpočtu na r. 2004. Rozpočtová položka nebyla naplněná z důvodu nemocí pracovníků EL)</t>
  </si>
  <si>
    <t>(v r. 2004 nenaplněno, v r. 2005 sníženo o 5tis)</t>
  </si>
  <si>
    <t>(pol. zůstává stejná jako v r. 2004)</t>
  </si>
  <si>
    <t>(v r. 2004 navýšeno z důvodů změny DPH)</t>
  </si>
  <si>
    <t>(v r. 2004 navýšeno z důvodů konání akcí EL, dále účtována drogerie, kancel. potřeby.</t>
  </si>
  <si>
    <t>V r. 2005 zůstává částk stejná.)</t>
  </si>
  <si>
    <t>(v r. 2004 snížena částka, ale přesto nedočerpána. Návrh pro r. 2005 je snížit na 10tis.)</t>
  </si>
  <si>
    <t>(v r. 2004 zakoupen mob. telefon a vypalovačka na DVD - propagace EL</t>
  </si>
  <si>
    <t>Pro r. 2005 zůstává částka stejná.)</t>
  </si>
  <si>
    <r>
      <t>(</t>
    </r>
    <r>
      <rPr>
        <sz val="9"/>
        <rFont val="Times New Roman"/>
        <family val="1"/>
      </rPr>
      <t xml:space="preserve">návrh zvýšit v r. 2005 z důvodů zřízení dalšího běž. účtu pro potřebu programu Interreg </t>
    </r>
  </si>
  <si>
    <r>
      <t>(</t>
    </r>
    <r>
      <rPr>
        <sz val="9"/>
        <rFont val="Times New Roman"/>
        <family val="1"/>
      </rPr>
      <t>zpracování mezd a účetnictví, v r. 2005 pouze zprac. mezd, tzn. snížit pol.)</t>
    </r>
  </si>
  <si>
    <t>(pol. nebyla v r. 2004 čerpána vůbec.Návrh ponechat i v r. 2005)</t>
  </si>
  <si>
    <t>(v r.  2004 snížena částka. Návrh je ponechat stejnou částku i v r. 2005)</t>
  </si>
  <si>
    <t>(pojištění organizace, částka zůstává stejná jako v r. 2004)</t>
  </si>
  <si>
    <t>(v r. 2004 navýšení z důvodů konání OEEL a akcí ohledně vstupu ČR do EU.</t>
  </si>
  <si>
    <t>Návrh pro r. 2005 je opět snížit na původní částku.)</t>
  </si>
  <si>
    <t>(záloha ARREL o.p.s, v r. 2005 se vrátí zpět na účet EL)</t>
  </si>
  <si>
    <t xml:space="preserve">(členství v AGEG, pro r. 2005 zůstává částka stejná) </t>
  </si>
  <si>
    <t xml:space="preserve">(V r. 2004 byla položka rozpůštěna do pol. 5175 a 5169, týkala se akcí EL </t>
  </si>
  <si>
    <t xml:space="preserve">ohledně vstupu ČR do EU a OEEL. V r. 2005 - Interreg III A FMP, SFMP Phare) </t>
  </si>
  <si>
    <t xml:space="preserve">(členské přísp. v r. 2004 nezaplatilo město Mikulášovice, ale letos částku po urgenci uhradí. V r. 2005 se sníží z důvodů vystoupení města Duchcov z EL) </t>
  </si>
  <si>
    <t>(částka zůstává stejná jako v r. 2004)</t>
  </si>
  <si>
    <t xml:space="preserve">2.2.8.1 akce EL - OEEL, akce při vstupu do EU </t>
  </si>
  <si>
    <t>2.2.8.3 audit</t>
  </si>
  <si>
    <t>2.2.8.2 www stránky aktualizace, doména )</t>
  </si>
  <si>
    <t>2.2.8.4 stravenky</t>
  </si>
  <si>
    <t>2.2.8.5 tisk kul. pasy na r. 2004</t>
  </si>
  <si>
    <t xml:space="preserve">(V r. 2004 navýšena z důvodů konání akcí EL - vstup do EU a OEEL.   </t>
  </si>
  <si>
    <t>V r. 2005 čerpání na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</si>
</sst>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0\ &quot;Kč&quot;"/>
    <numFmt numFmtId="166" formatCode="#,##0.00\ _K_č"/>
  </numFmts>
  <fonts count="10">
    <font>
      <sz val="10"/>
      <name val="Arial CE"/>
      <family val="0"/>
    </font>
    <font>
      <b/>
      <sz val="14"/>
      <color indexed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color indexed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64" fontId="2" fillId="2" borderId="0" xfId="18" applyNumberFormat="1" applyFont="1" applyFill="1" applyAlignment="1">
      <alignment horizontal="right"/>
    </xf>
    <xf numFmtId="166" fontId="2" fillId="2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4" fontId="2" fillId="0" borderId="0" xfId="18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8" fontId="6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164" fontId="7" fillId="0" borderId="0" xfId="18" applyNumberFormat="1" applyFont="1" applyAlignment="1">
      <alignment horizontal="right"/>
    </xf>
    <xf numFmtId="0" fontId="7" fillId="0" borderId="0" xfId="0" applyFont="1" applyAlignment="1">
      <alignment/>
    </xf>
    <xf numFmtId="166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66" fontId="6" fillId="0" borderId="0" xfId="0" applyNumberFormat="1" applyFont="1" applyAlignment="1">
      <alignment horizontal="right"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166" fontId="3" fillId="2" borderId="0" xfId="0" applyNumberFormat="1" applyFont="1" applyFill="1" applyAlignment="1">
      <alignment horizontal="right"/>
    </xf>
    <xf numFmtId="4" fontId="5" fillId="3" borderId="0" xfId="0" applyNumberFormat="1" applyFont="1" applyFill="1" applyAlignment="1">
      <alignment/>
    </xf>
    <xf numFmtId="0" fontId="6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/>
    </xf>
    <xf numFmtId="0" fontId="6" fillId="0" borderId="0" xfId="0" applyNumberFormat="1" applyFont="1" applyAlignment="1">
      <alignment horizontal="center"/>
    </xf>
    <xf numFmtId="165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164" fontId="7" fillId="0" borderId="0" xfId="18" applyNumberFormat="1" applyFont="1" applyAlignment="1">
      <alignment horizontal="righ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Font="1" applyAlignment="1">
      <alignment/>
    </xf>
    <xf numFmtId="164" fontId="2" fillId="0" borderId="0" xfId="18" applyNumberFormat="1" applyFont="1" applyAlignment="1">
      <alignment horizontal="right"/>
    </xf>
    <xf numFmtId="0" fontId="7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49" fontId="9" fillId="0" borderId="0" xfId="18" applyNumberFormat="1" applyFont="1" applyAlignment="1">
      <alignment horizontal="right"/>
    </xf>
    <xf numFmtId="164" fontId="9" fillId="0" borderId="0" xfId="18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9" fillId="0" borderId="0" xfId="18" applyNumberFormat="1" applyFont="1" applyAlignment="1">
      <alignment horizontal="center"/>
    </xf>
    <xf numFmtId="14" fontId="3" fillId="0" borderId="0" xfId="0" applyNumberFormat="1" applyFont="1" applyAlignment="1">
      <alignment/>
    </xf>
    <xf numFmtId="49" fontId="9" fillId="0" borderId="0" xfId="18" applyNumberFormat="1" applyFont="1" applyAlignment="1">
      <alignment horizontal="center"/>
    </xf>
    <xf numFmtId="166" fontId="6" fillId="0" borderId="0" xfId="0" applyNumberFormat="1" applyFont="1" applyAlignment="1">
      <alignment horizontal="right"/>
    </xf>
    <xf numFmtId="16" fontId="3" fillId="0" borderId="0" xfId="0" applyNumberFormat="1" applyFont="1" applyAlignment="1">
      <alignment/>
    </xf>
    <xf numFmtId="164" fontId="3" fillId="0" borderId="0" xfId="18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164" fontId="6" fillId="0" borderId="0" xfId="18" applyNumberFormat="1" applyFont="1" applyAlignment="1">
      <alignment horizontal="right"/>
    </xf>
    <xf numFmtId="164" fontId="6" fillId="0" borderId="0" xfId="0" applyNumberFormat="1" applyFont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7"/>
  <sheetViews>
    <sheetView tabSelected="1" zoomScale="90" zoomScaleNormal="90" workbookViewId="0" topLeftCell="A49">
      <selection activeCell="N115" sqref="N115"/>
    </sheetView>
  </sheetViews>
  <sheetFormatPr defaultColWidth="9.00390625" defaultRowHeight="12.75"/>
  <cols>
    <col min="1" max="2" width="9.125" style="3" customWidth="1"/>
    <col min="3" max="3" width="12.375" style="3" customWidth="1"/>
    <col min="4" max="4" width="9.125" style="3" customWidth="1"/>
    <col min="5" max="5" width="4.875" style="3" customWidth="1"/>
    <col min="6" max="6" width="0" style="3" hidden="1" customWidth="1"/>
    <col min="7" max="8" width="9.875" style="3" hidden="1" customWidth="1"/>
    <col min="9" max="9" width="27.75390625" style="3" hidden="1" customWidth="1"/>
    <col min="10" max="10" width="9.125" style="3" hidden="1" customWidth="1"/>
    <col min="11" max="11" width="20.625" style="3" customWidth="1"/>
    <col min="12" max="12" width="23.25390625" style="3" customWidth="1"/>
    <col min="13" max="13" width="17.625" style="6" customWidth="1"/>
    <col min="14" max="14" width="17.875" style="7" customWidth="1"/>
    <col min="15" max="15" width="10.125" style="3" hidden="1" customWidth="1"/>
    <col min="16" max="16" width="0" style="3" hidden="1" customWidth="1"/>
    <col min="17" max="17" width="19.75390625" style="3" customWidth="1"/>
    <col min="18" max="18" width="10.125" style="3" customWidth="1"/>
    <col min="19" max="16384" width="9.125" style="3" customWidth="1"/>
  </cols>
  <sheetData>
    <row r="1" spans="1:14" ht="19.5" thickBot="1">
      <c r="A1" s="62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39"/>
      <c r="M1" s="1"/>
      <c r="N1" s="2"/>
    </row>
    <row r="3" spans="1:12" ht="12.75">
      <c r="A3" s="4"/>
      <c r="B3" s="4"/>
      <c r="C3" s="4"/>
      <c r="D3" s="4"/>
      <c r="E3" s="4"/>
      <c r="F3" s="4"/>
      <c r="G3" s="4"/>
      <c r="H3" s="4"/>
      <c r="I3" s="4"/>
      <c r="J3" s="4"/>
      <c r="K3" s="5"/>
      <c r="L3" s="5"/>
    </row>
    <row r="4" spans="1:18" ht="12.75">
      <c r="A4" s="8" t="s">
        <v>24</v>
      </c>
      <c r="B4" s="8"/>
      <c r="C4" s="8"/>
      <c r="D4" s="8"/>
      <c r="E4" s="9"/>
      <c r="F4" s="9"/>
      <c r="G4" s="8"/>
      <c r="H4" s="8"/>
      <c r="I4" s="10"/>
      <c r="J4" s="8"/>
      <c r="K4" s="10"/>
      <c r="L4" s="10"/>
      <c r="M4" s="1"/>
      <c r="N4" s="2"/>
      <c r="R4" s="11"/>
    </row>
    <row r="5" spans="1:18" ht="12.75">
      <c r="A5" s="12"/>
      <c r="B5" s="12"/>
      <c r="C5" s="12"/>
      <c r="D5" s="12"/>
      <c r="E5" s="13"/>
      <c r="F5" s="13"/>
      <c r="G5" s="12"/>
      <c r="H5" s="12"/>
      <c r="I5" s="12"/>
      <c r="J5" s="14"/>
      <c r="Q5" s="11"/>
      <c r="R5" s="11"/>
    </row>
    <row r="6" spans="1:17" ht="16.5" thickBot="1">
      <c r="A6" s="15"/>
      <c r="B6" s="15"/>
      <c r="C6" s="15"/>
      <c r="D6" s="15"/>
      <c r="E6" s="15"/>
      <c r="F6" s="15"/>
      <c r="G6" s="15"/>
      <c r="H6" s="15"/>
      <c r="I6" s="15"/>
      <c r="J6" s="15"/>
      <c r="K6" s="54" t="s">
        <v>64</v>
      </c>
      <c r="L6" s="50" t="s">
        <v>22</v>
      </c>
      <c r="M6" s="51" t="s">
        <v>58</v>
      </c>
      <c r="N6" s="51" t="s">
        <v>65</v>
      </c>
      <c r="Q6" s="49" t="s">
        <v>59</v>
      </c>
    </row>
    <row r="7" spans="1:17" ht="12.75">
      <c r="A7" s="4"/>
      <c r="B7" s="4"/>
      <c r="C7" s="4"/>
      <c r="D7" s="4"/>
      <c r="E7" s="4"/>
      <c r="F7" s="4"/>
      <c r="G7" s="4"/>
      <c r="H7" s="4"/>
      <c r="I7" s="4"/>
      <c r="J7" s="4"/>
      <c r="K7" s="6"/>
      <c r="L7" s="6"/>
      <c r="N7" s="18"/>
      <c r="O7" s="19"/>
      <c r="P7" s="19"/>
      <c r="Q7" s="6"/>
    </row>
    <row r="8" spans="1:17" ht="12.75">
      <c r="A8" s="40" t="s">
        <v>47</v>
      </c>
      <c r="B8" s="4"/>
      <c r="C8" s="4"/>
      <c r="D8" s="4"/>
      <c r="E8" s="4"/>
      <c r="F8" s="4"/>
      <c r="G8" s="4"/>
      <c r="H8" s="4"/>
      <c r="I8" s="4"/>
      <c r="J8" s="4"/>
      <c r="K8" s="41">
        <f>SUM(K9:K10)</f>
        <v>1016000</v>
      </c>
      <c r="L8" s="41">
        <f>SUM(L9:L10)</f>
        <v>1026000</v>
      </c>
      <c r="M8" s="41">
        <f>SUM(M9:M10)</f>
        <v>1013805</v>
      </c>
      <c r="N8" s="55">
        <v>98.81</v>
      </c>
      <c r="O8" s="19"/>
      <c r="P8" s="19"/>
      <c r="Q8" s="6"/>
    </row>
    <row r="9" spans="1:17" ht="12.75">
      <c r="A9" s="44" t="s">
        <v>68</v>
      </c>
      <c r="B9" s="4"/>
      <c r="C9" s="4"/>
      <c r="D9" s="4"/>
      <c r="E9" s="4"/>
      <c r="F9" s="4"/>
      <c r="G9" s="4"/>
      <c r="H9" s="4"/>
      <c r="I9" s="4"/>
      <c r="J9" s="4"/>
      <c r="K9" s="45">
        <v>966000</v>
      </c>
      <c r="L9" s="45">
        <v>966000</v>
      </c>
      <c r="M9" s="6">
        <v>950805</v>
      </c>
      <c r="N9" s="18">
        <v>98.42</v>
      </c>
      <c r="O9" s="19"/>
      <c r="P9" s="19"/>
      <c r="Q9" s="6">
        <v>937000</v>
      </c>
    </row>
    <row r="10" spans="1:17" ht="12.75">
      <c r="A10" s="44" t="s">
        <v>73</v>
      </c>
      <c r="B10" s="4"/>
      <c r="C10" s="4"/>
      <c r="D10" s="4"/>
      <c r="E10" s="4"/>
      <c r="F10" s="4"/>
      <c r="G10" s="4"/>
      <c r="H10" s="4"/>
      <c r="I10" s="4"/>
      <c r="J10" s="4"/>
      <c r="K10" s="45">
        <v>50000</v>
      </c>
      <c r="L10" s="45">
        <v>60000</v>
      </c>
      <c r="M10" s="6">
        <v>63000</v>
      </c>
      <c r="N10" s="18">
        <v>103</v>
      </c>
      <c r="O10" s="19"/>
      <c r="P10" s="19"/>
      <c r="Q10" s="6"/>
    </row>
    <row r="11" spans="1:17" ht="12.75">
      <c r="A11" s="56" t="s">
        <v>97</v>
      </c>
      <c r="B11" s="4"/>
      <c r="C11" s="4"/>
      <c r="D11" s="4"/>
      <c r="E11" s="4"/>
      <c r="F11" s="4"/>
      <c r="G11" s="4"/>
      <c r="H11" s="4"/>
      <c r="I11" s="4"/>
      <c r="J11" s="4"/>
      <c r="K11" s="41"/>
      <c r="L11" s="41"/>
      <c r="N11" s="18"/>
      <c r="O11" s="19"/>
      <c r="P11" s="19"/>
      <c r="Q11" s="6"/>
    </row>
    <row r="12" spans="1:17" ht="12.75">
      <c r="A12" s="40"/>
      <c r="B12" s="4"/>
      <c r="C12" s="4"/>
      <c r="D12" s="4"/>
      <c r="E12" s="4"/>
      <c r="F12" s="4"/>
      <c r="G12" s="4"/>
      <c r="H12" s="4"/>
      <c r="I12" s="4"/>
      <c r="J12" s="4"/>
      <c r="K12" s="41"/>
      <c r="L12" s="41"/>
      <c r="N12" s="18"/>
      <c r="O12" s="19"/>
      <c r="P12" s="19"/>
      <c r="Q12" s="6"/>
    </row>
    <row r="13" spans="1:17" ht="12.75">
      <c r="A13" s="44" t="s">
        <v>55</v>
      </c>
      <c r="B13" s="4"/>
      <c r="C13" s="4"/>
      <c r="D13" s="4"/>
      <c r="E13" s="4"/>
      <c r="F13" s="4"/>
      <c r="G13" s="4"/>
      <c r="H13" s="4"/>
      <c r="I13" s="4"/>
      <c r="J13" s="4"/>
      <c r="K13" s="41"/>
      <c r="L13" s="45">
        <v>100000</v>
      </c>
      <c r="M13" s="6">
        <v>101130</v>
      </c>
      <c r="N13" s="18">
        <v>101.13</v>
      </c>
      <c r="O13" s="19"/>
      <c r="P13" s="19"/>
      <c r="Q13" s="6">
        <v>0</v>
      </c>
    </row>
    <row r="14" spans="1:17" ht="12.75">
      <c r="A14" s="4" t="s">
        <v>70</v>
      </c>
      <c r="B14" s="4"/>
      <c r="C14" s="4"/>
      <c r="D14" s="4"/>
      <c r="E14" s="4"/>
      <c r="F14" s="4"/>
      <c r="G14" s="4"/>
      <c r="H14" s="4"/>
      <c r="I14" s="4"/>
      <c r="J14" s="4"/>
      <c r="K14" s="6"/>
      <c r="L14" s="6"/>
      <c r="N14" s="18"/>
      <c r="O14" s="19"/>
      <c r="P14" s="19"/>
      <c r="Q14" s="6"/>
    </row>
    <row r="15" spans="1:17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6"/>
      <c r="L15" s="6"/>
      <c r="N15" s="18"/>
      <c r="O15" s="19"/>
      <c r="P15" s="19"/>
      <c r="Q15" s="6"/>
    </row>
    <row r="16" spans="1:17" ht="12.75">
      <c r="A16" s="53" t="s">
        <v>48</v>
      </c>
      <c r="B16" s="4"/>
      <c r="C16" s="4"/>
      <c r="D16" s="4"/>
      <c r="E16" s="4"/>
      <c r="F16" s="4"/>
      <c r="G16" s="4"/>
      <c r="H16" s="4"/>
      <c r="I16" s="4"/>
      <c r="J16" s="4"/>
      <c r="K16" s="6"/>
      <c r="L16" s="6"/>
      <c r="N16" s="18"/>
      <c r="O16" s="19"/>
      <c r="P16" s="19"/>
      <c r="Q16" s="6">
        <f>5580000</f>
        <v>5580000</v>
      </c>
    </row>
    <row r="17" spans="1:17" ht="12.75">
      <c r="A17" s="42" t="s">
        <v>72</v>
      </c>
      <c r="B17" s="4"/>
      <c r="C17" s="4"/>
      <c r="D17" s="4"/>
      <c r="E17" s="4"/>
      <c r="F17" s="4"/>
      <c r="G17" s="4"/>
      <c r="H17" s="4"/>
      <c r="I17" s="4"/>
      <c r="J17" s="4"/>
      <c r="K17" s="6"/>
      <c r="L17" s="6"/>
      <c r="N17" s="18"/>
      <c r="O17" s="19"/>
      <c r="P17" s="19"/>
      <c r="Q17" s="6"/>
    </row>
    <row r="18" spans="1:17" ht="12.75">
      <c r="A18" s="42"/>
      <c r="B18" s="4"/>
      <c r="C18" s="4"/>
      <c r="D18" s="4"/>
      <c r="E18" s="4"/>
      <c r="F18" s="4"/>
      <c r="G18" s="4"/>
      <c r="H18" s="4"/>
      <c r="I18" s="4"/>
      <c r="J18" s="4"/>
      <c r="K18" s="6"/>
      <c r="L18" s="6"/>
      <c r="N18" s="18"/>
      <c r="O18" s="19"/>
      <c r="P18" s="19"/>
      <c r="Q18" s="6"/>
    </row>
    <row r="19" spans="1:17" ht="12.75">
      <c r="A19" s="53" t="s">
        <v>54</v>
      </c>
      <c r="B19" s="4"/>
      <c r="C19" s="4"/>
      <c r="D19" s="4"/>
      <c r="E19" s="4"/>
      <c r="F19" s="4"/>
      <c r="G19" s="4"/>
      <c r="H19" s="4"/>
      <c r="I19" s="4"/>
      <c r="J19" s="4"/>
      <c r="K19" s="6"/>
      <c r="L19" s="6">
        <v>23000</v>
      </c>
      <c r="M19" s="6">
        <v>22425.86</v>
      </c>
      <c r="N19" s="18">
        <v>97.5</v>
      </c>
      <c r="O19" s="19"/>
      <c r="P19" s="19"/>
      <c r="Q19" s="6"/>
    </row>
    <row r="20" spans="1:17" ht="12.75">
      <c r="A20" s="42" t="s">
        <v>69</v>
      </c>
      <c r="B20" s="4"/>
      <c r="C20" s="4"/>
      <c r="D20" s="4"/>
      <c r="E20" s="4"/>
      <c r="F20" s="4"/>
      <c r="G20" s="4"/>
      <c r="H20" s="4"/>
      <c r="I20" s="4"/>
      <c r="J20" s="4"/>
      <c r="K20" s="6"/>
      <c r="L20" s="6"/>
      <c r="N20" s="18"/>
      <c r="O20" s="19"/>
      <c r="P20" s="19"/>
      <c r="Q20" s="6"/>
    </row>
    <row r="21" spans="1:17" ht="12.75">
      <c r="A21" s="42"/>
      <c r="B21" s="4"/>
      <c r="C21" s="4"/>
      <c r="D21" s="4"/>
      <c r="E21" s="4"/>
      <c r="F21" s="4"/>
      <c r="G21" s="4"/>
      <c r="H21" s="4"/>
      <c r="I21" s="4"/>
      <c r="J21" s="4"/>
      <c r="K21" s="6"/>
      <c r="L21" s="6"/>
      <c r="N21" s="18"/>
      <c r="O21" s="19"/>
      <c r="P21" s="19"/>
      <c r="Q21" s="6"/>
    </row>
    <row r="22" spans="1:17" ht="12.75">
      <c r="A22" s="53" t="s">
        <v>53</v>
      </c>
      <c r="B22" s="4"/>
      <c r="C22" s="4"/>
      <c r="D22" s="4"/>
      <c r="E22" s="4"/>
      <c r="F22" s="4"/>
      <c r="G22" s="4"/>
      <c r="H22" s="4"/>
      <c r="I22" s="4"/>
      <c r="J22" s="4"/>
      <c r="K22" s="6">
        <v>360000</v>
      </c>
      <c r="L22" s="6">
        <v>100000</v>
      </c>
      <c r="M22" s="6">
        <v>106560</v>
      </c>
      <c r="N22" s="18">
        <v>106.56</v>
      </c>
      <c r="O22" s="19"/>
      <c r="P22" s="19"/>
      <c r="Q22" s="6"/>
    </row>
    <row r="23" spans="1:17" ht="12.75">
      <c r="A23" s="42" t="s">
        <v>71</v>
      </c>
      <c r="B23" s="4"/>
      <c r="C23" s="4"/>
      <c r="D23" s="4"/>
      <c r="E23" s="4"/>
      <c r="F23" s="4"/>
      <c r="G23" s="4"/>
      <c r="H23" s="4"/>
      <c r="I23" s="4"/>
      <c r="J23" s="4"/>
      <c r="K23" s="6"/>
      <c r="L23" s="6"/>
      <c r="N23" s="18"/>
      <c r="O23" s="19"/>
      <c r="P23" s="19"/>
      <c r="Q23" s="6"/>
    </row>
    <row r="24" spans="1:17" ht="12.75">
      <c r="A24" s="42" t="s">
        <v>74</v>
      </c>
      <c r="B24" s="4"/>
      <c r="C24" s="4"/>
      <c r="D24" s="4"/>
      <c r="E24" s="4"/>
      <c r="F24" s="4"/>
      <c r="G24" s="4"/>
      <c r="H24" s="4"/>
      <c r="I24" s="4"/>
      <c r="J24" s="4"/>
      <c r="K24" s="6"/>
      <c r="L24" s="6"/>
      <c r="N24" s="18"/>
      <c r="O24" s="19"/>
      <c r="P24" s="19"/>
      <c r="Q24" s="6"/>
    </row>
    <row r="25" spans="1:17" ht="12.75">
      <c r="A25" s="42"/>
      <c r="B25" s="4"/>
      <c r="C25" s="4"/>
      <c r="D25" s="4"/>
      <c r="E25" s="4"/>
      <c r="F25" s="4"/>
      <c r="G25" s="4"/>
      <c r="H25" s="4"/>
      <c r="I25" s="4"/>
      <c r="J25" s="4"/>
      <c r="K25" s="6"/>
      <c r="L25" s="6"/>
      <c r="N25" s="18"/>
      <c r="O25" s="19"/>
      <c r="P25" s="19"/>
      <c r="Q25" s="6"/>
    </row>
    <row r="26" spans="1:17" ht="12.75">
      <c r="A26" s="42" t="s">
        <v>60</v>
      </c>
      <c r="B26" s="4"/>
      <c r="C26" s="4"/>
      <c r="D26" s="4"/>
      <c r="E26" s="4"/>
      <c r="F26" s="4"/>
      <c r="G26" s="4"/>
      <c r="H26" s="4"/>
      <c r="I26" s="4"/>
      <c r="J26" s="4"/>
      <c r="K26" s="6"/>
      <c r="L26" s="6"/>
      <c r="M26" s="6">
        <v>25000</v>
      </c>
      <c r="N26" s="18"/>
      <c r="O26" s="19"/>
      <c r="P26" s="19"/>
      <c r="Q26" s="6"/>
    </row>
    <row r="27" spans="1:17" ht="12.75">
      <c r="A27" s="42" t="s">
        <v>75</v>
      </c>
      <c r="B27" s="4"/>
      <c r="C27" s="4"/>
      <c r="D27" s="4"/>
      <c r="E27" s="4"/>
      <c r="F27" s="4"/>
      <c r="G27" s="4"/>
      <c r="H27" s="4"/>
      <c r="I27" s="4"/>
      <c r="J27" s="4"/>
      <c r="K27" s="6"/>
      <c r="L27" s="6"/>
      <c r="N27" s="18"/>
      <c r="O27" s="19"/>
      <c r="P27" s="19"/>
      <c r="Q27" s="6"/>
    </row>
    <row r="28" spans="1:17" ht="12.75">
      <c r="A28" s="42"/>
      <c r="B28" s="4"/>
      <c r="C28" s="4"/>
      <c r="D28" s="4"/>
      <c r="E28" s="4"/>
      <c r="F28" s="4"/>
      <c r="G28" s="4"/>
      <c r="H28" s="4"/>
      <c r="I28" s="4"/>
      <c r="J28" s="4"/>
      <c r="K28" s="6"/>
      <c r="L28" s="6"/>
      <c r="N28" s="18"/>
      <c r="O28" s="19"/>
      <c r="P28" s="19"/>
      <c r="Q28" s="6"/>
    </row>
    <row r="29" spans="1:17" ht="12.75">
      <c r="A29" s="42" t="s">
        <v>61</v>
      </c>
      <c r="B29" s="4"/>
      <c r="C29" s="4"/>
      <c r="D29" s="4"/>
      <c r="E29" s="4"/>
      <c r="F29" s="4"/>
      <c r="G29" s="4"/>
      <c r="H29" s="4"/>
      <c r="I29" s="4"/>
      <c r="J29" s="4"/>
      <c r="K29" s="6">
        <v>31000</v>
      </c>
      <c r="L29" s="6">
        <v>31000</v>
      </c>
      <c r="M29" s="6">
        <v>16580</v>
      </c>
      <c r="N29" s="18">
        <v>53.48</v>
      </c>
      <c r="O29" s="19"/>
      <c r="P29" s="19"/>
      <c r="Q29" s="6">
        <v>20000</v>
      </c>
    </row>
    <row r="30" spans="1:17" ht="12.75">
      <c r="A30" s="42" t="s">
        <v>76</v>
      </c>
      <c r="B30" s="4"/>
      <c r="C30" s="4"/>
      <c r="D30" s="4"/>
      <c r="E30" s="4"/>
      <c r="F30" s="4"/>
      <c r="G30" s="4"/>
      <c r="H30" s="4"/>
      <c r="I30" s="4"/>
      <c r="J30" s="4"/>
      <c r="K30" s="6"/>
      <c r="L30" s="6"/>
      <c r="N30" s="18"/>
      <c r="O30" s="19"/>
      <c r="P30" s="19"/>
      <c r="Q30" s="6"/>
    </row>
    <row r="31" spans="1:17" ht="12.75">
      <c r="A31" s="42"/>
      <c r="B31" s="4"/>
      <c r="C31" s="4"/>
      <c r="D31" s="4"/>
      <c r="E31" s="4"/>
      <c r="F31" s="4"/>
      <c r="G31" s="4"/>
      <c r="H31" s="4"/>
      <c r="I31" s="4"/>
      <c r="J31" s="4"/>
      <c r="K31" s="6"/>
      <c r="L31" s="6"/>
      <c r="N31" s="18"/>
      <c r="O31" s="19"/>
      <c r="P31" s="19"/>
      <c r="Q31" s="6"/>
    </row>
    <row r="32" spans="1:17" ht="12.75">
      <c r="A32" s="44" t="s">
        <v>62</v>
      </c>
      <c r="B32" s="4"/>
      <c r="C32" s="4"/>
      <c r="D32" s="4"/>
      <c r="E32" s="4"/>
      <c r="F32" s="4"/>
      <c r="G32" s="4"/>
      <c r="H32" s="4"/>
      <c r="I32" s="4"/>
      <c r="J32" s="4"/>
      <c r="K32" s="45">
        <v>20000</v>
      </c>
      <c r="L32" s="45">
        <v>20000</v>
      </c>
      <c r="M32" s="6">
        <v>14741.54</v>
      </c>
      <c r="N32" s="18">
        <v>73.71</v>
      </c>
      <c r="O32" s="19"/>
      <c r="P32" s="19"/>
      <c r="Q32" s="6">
        <v>15000</v>
      </c>
    </row>
    <row r="33" spans="1:17" ht="12.75">
      <c r="A33" s="44" t="s">
        <v>78</v>
      </c>
      <c r="B33" s="4"/>
      <c r="C33" s="4"/>
      <c r="D33" s="4"/>
      <c r="E33" s="4"/>
      <c r="F33" s="4"/>
      <c r="G33" s="4"/>
      <c r="H33" s="4"/>
      <c r="I33" s="4"/>
      <c r="J33" s="4"/>
      <c r="K33" s="41"/>
      <c r="L33" s="41"/>
      <c r="N33" s="18"/>
      <c r="O33" s="19"/>
      <c r="P33" s="19"/>
      <c r="Q33" s="6"/>
    </row>
    <row r="34" spans="1:17" ht="12.75">
      <c r="A34" s="43"/>
      <c r="B34" s="4"/>
      <c r="C34" s="4"/>
      <c r="D34" s="4"/>
      <c r="E34" s="4"/>
      <c r="F34" s="4"/>
      <c r="G34" s="4"/>
      <c r="H34" s="4"/>
      <c r="I34" s="4"/>
      <c r="J34" s="4"/>
      <c r="K34" s="41"/>
      <c r="L34" s="41"/>
      <c r="N34" s="18"/>
      <c r="O34" s="19"/>
      <c r="P34" s="19"/>
      <c r="Q34" s="6"/>
    </row>
    <row r="35" spans="1:17" ht="12.75">
      <c r="A35" s="44" t="s">
        <v>63</v>
      </c>
      <c r="B35" s="4"/>
      <c r="C35" s="4"/>
      <c r="D35" s="4"/>
      <c r="E35" s="4"/>
      <c r="F35" s="4"/>
      <c r="G35" s="4"/>
      <c r="H35" s="4"/>
      <c r="I35" s="4"/>
      <c r="J35" s="4"/>
      <c r="K35" s="41"/>
      <c r="L35" s="41"/>
      <c r="N35" s="18"/>
      <c r="O35" s="19"/>
      <c r="P35" s="19"/>
      <c r="Q35" s="6">
        <v>600000</v>
      </c>
    </row>
    <row r="36" spans="1:17" ht="12.75">
      <c r="A36" s="3" t="s">
        <v>66</v>
      </c>
      <c r="B36" s="4"/>
      <c r="C36" s="4"/>
      <c r="D36" s="4"/>
      <c r="E36" s="4"/>
      <c r="F36" s="4"/>
      <c r="G36" s="4"/>
      <c r="H36" s="4"/>
      <c r="I36" s="4"/>
      <c r="J36" s="4"/>
      <c r="N36" s="18"/>
      <c r="O36" s="19"/>
      <c r="P36" s="19"/>
      <c r="Q36" s="6"/>
    </row>
    <row r="37" spans="2:17" ht="12.75">
      <c r="B37" s="4"/>
      <c r="C37" s="4"/>
      <c r="D37" s="4"/>
      <c r="E37" s="4"/>
      <c r="F37" s="4"/>
      <c r="G37" s="4"/>
      <c r="H37" s="4"/>
      <c r="I37" s="4"/>
      <c r="J37" s="4"/>
      <c r="N37" s="18"/>
      <c r="O37" s="19"/>
      <c r="P37" s="19"/>
      <c r="Q37" s="6"/>
    </row>
    <row r="38" spans="1:17" ht="12.75">
      <c r="A38" s="5" t="s">
        <v>28</v>
      </c>
      <c r="B38" s="5"/>
      <c r="C38" s="5"/>
      <c r="D38" s="5"/>
      <c r="E38" s="5"/>
      <c r="F38" s="5"/>
      <c r="G38" s="5"/>
      <c r="H38" s="5"/>
      <c r="I38" s="5"/>
      <c r="J38" s="5"/>
      <c r="K38" s="22">
        <v>245300</v>
      </c>
      <c r="L38" s="22">
        <v>245300</v>
      </c>
      <c r="N38" s="18"/>
      <c r="O38" s="19"/>
      <c r="P38" s="19"/>
      <c r="Q38" s="6"/>
    </row>
    <row r="39" spans="1:17" ht="12.75">
      <c r="A39" s="20" t="s">
        <v>0</v>
      </c>
      <c r="B39" s="4"/>
      <c r="C39" s="4"/>
      <c r="D39" s="4"/>
      <c r="E39" s="4"/>
      <c r="F39" s="4"/>
      <c r="G39" s="4"/>
      <c r="H39" s="4"/>
      <c r="I39" s="4"/>
      <c r="J39" s="4"/>
      <c r="K39" s="23">
        <f>SUM(K8+K22+K29+K32)</f>
        <v>1427000</v>
      </c>
      <c r="L39" s="23">
        <f>SUM(L8+L13+L19+L22+L29+L32)</f>
        <v>1300000</v>
      </c>
      <c r="M39" s="16">
        <f>SUM(M8+M13+M19+M22+M26+M29+M32)</f>
        <v>1300242.4000000001</v>
      </c>
      <c r="N39" s="24">
        <v>100.02</v>
      </c>
      <c r="O39" s="22"/>
      <c r="P39" s="22"/>
      <c r="Q39" s="16">
        <f>SUM(Q9:Q35)</f>
        <v>7152000</v>
      </c>
    </row>
    <row r="40" spans="1:17" ht="12.75">
      <c r="A40" s="4"/>
      <c r="B40" s="4"/>
      <c r="C40" s="4"/>
      <c r="D40" s="4"/>
      <c r="E40" s="4"/>
      <c r="F40" s="4"/>
      <c r="G40" s="4"/>
      <c r="H40" s="4"/>
      <c r="I40" s="19"/>
      <c r="J40" s="4"/>
      <c r="K40" s="6"/>
      <c r="L40" s="6"/>
      <c r="N40" s="18"/>
      <c r="O40" s="19"/>
      <c r="P40" s="19"/>
      <c r="Q40" s="6"/>
    </row>
    <row r="41" spans="1:17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6"/>
      <c r="L41" s="6"/>
      <c r="N41" s="18"/>
      <c r="O41" s="19"/>
      <c r="P41" s="19"/>
      <c r="Q41" s="6"/>
    </row>
    <row r="42" spans="1:17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6"/>
      <c r="L42" s="6"/>
      <c r="N42" s="18"/>
      <c r="O42" s="19"/>
      <c r="P42" s="19"/>
      <c r="Q42" s="6"/>
    </row>
    <row r="43" spans="1:17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6"/>
      <c r="L43" s="6"/>
      <c r="N43" s="18"/>
      <c r="O43" s="19"/>
      <c r="P43" s="19"/>
      <c r="Q43" s="6"/>
    </row>
    <row r="44" spans="1:17" ht="13.5" thickBot="1">
      <c r="A44" s="25" t="s">
        <v>25</v>
      </c>
      <c r="B44" s="26"/>
      <c r="C44" s="26"/>
      <c r="D44" s="26"/>
      <c r="E44" s="26"/>
      <c r="F44" s="26"/>
      <c r="G44" s="26"/>
      <c r="H44" s="26"/>
      <c r="I44" s="26"/>
      <c r="J44" s="26"/>
      <c r="K44" s="1"/>
      <c r="L44" s="1"/>
      <c r="M44" s="1"/>
      <c r="N44" s="27"/>
      <c r="O44" s="28"/>
      <c r="P44" s="28"/>
      <c r="Q44" s="1"/>
    </row>
    <row r="45" spans="1:17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6"/>
      <c r="L45" s="6"/>
      <c r="N45" s="18"/>
      <c r="O45" s="19"/>
      <c r="P45" s="19"/>
      <c r="Q45" s="6"/>
    </row>
    <row r="46" spans="1:17" ht="12.75">
      <c r="A46" s="29" t="s">
        <v>30</v>
      </c>
      <c r="B46" s="30"/>
      <c r="C46" s="30"/>
      <c r="D46" s="30"/>
      <c r="E46" s="30"/>
      <c r="F46" s="30"/>
      <c r="G46" s="30"/>
      <c r="H46" s="30"/>
      <c r="I46" s="21"/>
      <c r="J46" s="21"/>
      <c r="K46" s="16">
        <f>SUM(K47:K50)</f>
        <v>576000</v>
      </c>
      <c r="L46" s="16">
        <f>SUM(L47:L50)</f>
        <v>576000</v>
      </c>
      <c r="M46" s="16">
        <f>SUM(M47:M50)</f>
        <v>544743</v>
      </c>
      <c r="N46" s="24">
        <v>94.57</v>
      </c>
      <c r="O46" s="22"/>
      <c r="P46" s="22"/>
      <c r="Q46" s="16">
        <f>SUM(Q47:Q50)</f>
        <v>605000</v>
      </c>
    </row>
    <row r="47" spans="1:17" ht="12.75">
      <c r="A47" s="31" t="s">
        <v>31</v>
      </c>
      <c r="B47" s="31"/>
      <c r="C47" s="31"/>
      <c r="D47" s="31"/>
      <c r="E47" s="31"/>
      <c r="F47" s="31"/>
      <c r="G47" s="31"/>
      <c r="H47" s="31"/>
      <c r="I47" s="31"/>
      <c r="J47" s="5"/>
      <c r="K47" s="6">
        <v>425000</v>
      </c>
      <c r="L47" s="6">
        <v>416000</v>
      </c>
      <c r="M47" s="6">
        <v>385777</v>
      </c>
      <c r="N47" s="18">
        <v>92.73</v>
      </c>
      <c r="O47" s="19"/>
      <c r="P47" s="19"/>
      <c r="Q47" s="6">
        <v>437000</v>
      </c>
    </row>
    <row r="48" spans="1:17" ht="12.75">
      <c r="A48" s="32" t="s">
        <v>32</v>
      </c>
      <c r="B48" s="31"/>
      <c r="C48" s="31"/>
      <c r="D48" s="31"/>
      <c r="E48" s="31"/>
      <c r="F48" s="31"/>
      <c r="G48" s="31"/>
      <c r="H48" s="31"/>
      <c r="I48" s="31"/>
      <c r="J48" s="5"/>
      <c r="K48" s="6">
        <v>111000</v>
      </c>
      <c r="L48" s="6">
        <v>120000</v>
      </c>
      <c r="M48" s="6">
        <v>121608</v>
      </c>
      <c r="N48" s="18">
        <v>101.34</v>
      </c>
      <c r="O48" s="19"/>
      <c r="P48" s="19"/>
      <c r="Q48" s="6">
        <v>126000</v>
      </c>
    </row>
    <row r="49" spans="1:17" ht="12.75">
      <c r="A49" s="33" t="s">
        <v>33</v>
      </c>
      <c r="B49" s="33"/>
      <c r="C49" s="33"/>
      <c r="D49" s="33"/>
      <c r="E49" s="33"/>
      <c r="F49" s="33"/>
      <c r="G49" s="33"/>
      <c r="H49" s="33"/>
      <c r="I49" s="33"/>
      <c r="J49" s="4"/>
      <c r="K49" s="6">
        <v>38000</v>
      </c>
      <c r="L49" s="6">
        <v>38000</v>
      </c>
      <c r="M49" s="6">
        <v>36243</v>
      </c>
      <c r="N49" s="18">
        <v>95.38</v>
      </c>
      <c r="O49" s="19"/>
      <c r="P49" s="19"/>
      <c r="Q49" s="6">
        <v>40000</v>
      </c>
    </row>
    <row r="50" spans="1:17" ht="12.75">
      <c r="A50" s="33" t="s">
        <v>34</v>
      </c>
      <c r="B50" s="33"/>
      <c r="C50" s="33"/>
      <c r="D50" s="33"/>
      <c r="E50" s="33"/>
      <c r="F50" s="33"/>
      <c r="G50" s="33"/>
      <c r="H50" s="33"/>
      <c r="I50" s="33"/>
      <c r="J50" s="4"/>
      <c r="K50" s="6">
        <v>2000</v>
      </c>
      <c r="L50" s="6">
        <v>2000</v>
      </c>
      <c r="M50" s="6">
        <v>1115</v>
      </c>
      <c r="N50" s="18">
        <v>55.75</v>
      </c>
      <c r="O50" s="19"/>
      <c r="P50" s="19"/>
      <c r="Q50" s="6">
        <v>2000</v>
      </c>
    </row>
    <row r="51" spans="1:17" ht="12.75">
      <c r="A51" s="33"/>
      <c r="B51" s="33"/>
      <c r="C51" s="33"/>
      <c r="D51" s="33"/>
      <c r="E51" s="33"/>
      <c r="F51" s="33"/>
      <c r="G51" s="33"/>
      <c r="H51" s="33"/>
      <c r="I51" s="33"/>
      <c r="J51" s="4"/>
      <c r="K51" s="6"/>
      <c r="L51" s="6"/>
      <c r="N51" s="18"/>
      <c r="O51" s="19"/>
      <c r="P51" s="19"/>
      <c r="Q51" s="6"/>
    </row>
    <row r="52" spans="1:17" ht="12.75">
      <c r="A52" s="33" t="s">
        <v>77</v>
      </c>
      <c r="B52" s="33"/>
      <c r="C52" s="33"/>
      <c r="D52" s="33"/>
      <c r="E52" s="33"/>
      <c r="F52" s="33"/>
      <c r="G52" s="33"/>
      <c r="H52" s="33"/>
      <c r="I52" s="33"/>
      <c r="J52" s="4"/>
      <c r="K52" s="6"/>
      <c r="L52" s="6"/>
      <c r="N52" s="18"/>
      <c r="O52" s="19"/>
      <c r="P52" s="19"/>
      <c r="Q52" s="6"/>
    </row>
    <row r="53" spans="1:17" ht="12.75">
      <c r="A53" s="33"/>
      <c r="B53" s="33"/>
      <c r="C53" s="33"/>
      <c r="D53" s="33"/>
      <c r="E53" s="33"/>
      <c r="F53" s="33"/>
      <c r="G53" s="33"/>
      <c r="H53" s="33"/>
      <c r="I53" s="33"/>
      <c r="J53" s="4"/>
      <c r="K53" s="6"/>
      <c r="L53" s="6"/>
      <c r="N53" s="18"/>
      <c r="O53" s="19"/>
      <c r="P53" s="19"/>
      <c r="Q53" s="6"/>
    </row>
    <row r="54" spans="1:17" ht="15.75">
      <c r="A54" s="33"/>
      <c r="B54" s="33"/>
      <c r="C54" s="33"/>
      <c r="D54" s="33"/>
      <c r="E54" s="33"/>
      <c r="F54" s="33"/>
      <c r="G54" s="33"/>
      <c r="H54" s="33"/>
      <c r="I54" s="33"/>
      <c r="J54" s="4"/>
      <c r="K54" s="54">
        <v>2004</v>
      </c>
      <c r="L54" s="50" t="s">
        <v>22</v>
      </c>
      <c r="M54" s="51" t="s">
        <v>58</v>
      </c>
      <c r="N54" s="51" t="s">
        <v>65</v>
      </c>
      <c r="O54" s="19"/>
      <c r="P54" s="19"/>
      <c r="Q54" s="49" t="s">
        <v>59</v>
      </c>
    </row>
    <row r="55" spans="1:17" ht="12.75">
      <c r="A55" s="29" t="s">
        <v>14</v>
      </c>
      <c r="B55" s="30"/>
      <c r="C55" s="30"/>
      <c r="D55" s="30"/>
      <c r="E55" s="30"/>
      <c r="F55" s="30"/>
      <c r="G55" s="30"/>
      <c r="H55" s="30"/>
      <c r="I55" s="21"/>
      <c r="J55" s="21"/>
      <c r="K55" s="16">
        <f>SUM(K57:K111)</f>
        <v>904000</v>
      </c>
      <c r="L55" s="16">
        <f>SUM(L57:L109)</f>
        <v>1184000</v>
      </c>
      <c r="M55" s="16">
        <f>SUM(M57+M60+M63+M67+M70+M74+M77+M80+M89+M92+M95+M98+M101+M105+M108)</f>
        <v>1109780.8599999999</v>
      </c>
      <c r="N55" s="24">
        <v>93.73</v>
      </c>
      <c r="O55" s="22"/>
      <c r="P55" s="22"/>
      <c r="Q55" s="16">
        <f>SUM(Q57:Q111)</f>
        <v>6435000</v>
      </c>
    </row>
    <row r="56" spans="1:17" ht="12.75">
      <c r="A56" s="33"/>
      <c r="B56" s="33"/>
      <c r="C56" s="33"/>
      <c r="D56" s="33"/>
      <c r="E56" s="33"/>
      <c r="F56" s="33"/>
      <c r="G56" s="33"/>
      <c r="H56" s="33"/>
      <c r="I56" s="4"/>
      <c r="J56" s="4"/>
      <c r="K56" s="6"/>
      <c r="L56" s="6"/>
      <c r="N56" s="18"/>
      <c r="O56" s="19"/>
      <c r="P56" s="19"/>
      <c r="Q56" s="6"/>
    </row>
    <row r="57" spans="1:17" ht="12.75">
      <c r="A57" s="33" t="s">
        <v>35</v>
      </c>
      <c r="B57" s="33"/>
      <c r="C57" s="33"/>
      <c r="D57" s="33"/>
      <c r="E57" s="33"/>
      <c r="F57" s="33"/>
      <c r="G57" s="33"/>
      <c r="H57" s="33"/>
      <c r="I57" s="4"/>
      <c r="J57" s="4"/>
      <c r="K57" s="6">
        <v>10000</v>
      </c>
      <c r="L57" s="6">
        <v>10000</v>
      </c>
      <c r="M57" s="6">
        <v>5706.5</v>
      </c>
      <c r="N57" s="18">
        <v>57.07</v>
      </c>
      <c r="O57" s="19"/>
      <c r="P57" s="19"/>
      <c r="Q57" s="6">
        <v>10000</v>
      </c>
    </row>
    <row r="58" spans="1:17" ht="12.75">
      <c r="A58" s="33" t="s">
        <v>79</v>
      </c>
      <c r="B58" s="33"/>
      <c r="C58" s="33"/>
      <c r="D58" s="33"/>
      <c r="E58" s="33"/>
      <c r="F58" s="33"/>
      <c r="G58" s="33"/>
      <c r="H58" s="33"/>
      <c r="I58" s="4"/>
      <c r="J58" s="4"/>
      <c r="K58" s="6"/>
      <c r="L58" s="6"/>
      <c r="N58" s="18"/>
      <c r="O58" s="19"/>
      <c r="P58" s="19"/>
      <c r="Q58" s="6"/>
    </row>
    <row r="59" spans="1:17" ht="12.75">
      <c r="A59" s="33"/>
      <c r="B59" s="33"/>
      <c r="C59" s="33"/>
      <c r="D59" s="33"/>
      <c r="E59" s="33"/>
      <c r="F59" s="33"/>
      <c r="G59" s="33"/>
      <c r="H59" s="33"/>
      <c r="I59" s="4"/>
      <c r="J59" s="4"/>
      <c r="K59" s="6"/>
      <c r="L59" s="6"/>
      <c r="N59" s="18"/>
      <c r="O59" s="19"/>
      <c r="P59" s="19"/>
      <c r="Q59" s="6"/>
    </row>
    <row r="60" spans="1:17" ht="12.75">
      <c r="A60" s="33" t="s">
        <v>36</v>
      </c>
      <c r="B60" s="33"/>
      <c r="C60" s="33"/>
      <c r="D60" s="33"/>
      <c r="E60" s="33"/>
      <c r="F60" s="33"/>
      <c r="G60" s="33"/>
      <c r="H60" s="33"/>
      <c r="I60" s="4"/>
      <c r="J60" s="4"/>
      <c r="K60" s="6">
        <v>48000</v>
      </c>
      <c r="L60" s="6">
        <v>60000</v>
      </c>
      <c r="M60" s="6">
        <v>52672.5</v>
      </c>
      <c r="N60" s="18">
        <v>87.79</v>
      </c>
      <c r="O60" s="19"/>
      <c r="P60" s="19"/>
      <c r="Q60" s="6">
        <v>60000</v>
      </c>
    </row>
    <row r="61" spans="1:17" ht="12.75">
      <c r="A61" s="33" t="s">
        <v>80</v>
      </c>
      <c r="B61" s="33"/>
      <c r="C61" s="33"/>
      <c r="D61" s="33"/>
      <c r="E61" s="33"/>
      <c r="F61" s="33"/>
      <c r="G61" s="33"/>
      <c r="H61" s="33"/>
      <c r="I61" s="4"/>
      <c r="J61" s="4"/>
      <c r="K61" s="6"/>
      <c r="L61" s="6"/>
      <c r="O61" s="19"/>
      <c r="P61" s="19"/>
      <c r="Q61" s="6"/>
    </row>
    <row r="62" spans="1:17" ht="12.75">
      <c r="A62" s="33"/>
      <c r="B62" s="33"/>
      <c r="C62" s="33"/>
      <c r="D62" s="33"/>
      <c r="E62" s="33"/>
      <c r="F62" s="33"/>
      <c r="G62" s="33"/>
      <c r="H62" s="33"/>
      <c r="I62" s="4"/>
      <c r="J62" s="4"/>
      <c r="K62" s="6"/>
      <c r="L62" s="6"/>
      <c r="O62" s="19"/>
      <c r="P62" s="19"/>
      <c r="Q62" s="6"/>
    </row>
    <row r="63" spans="1:17" ht="12.75">
      <c r="A63" s="33" t="s">
        <v>29</v>
      </c>
      <c r="B63" s="33"/>
      <c r="C63" s="33"/>
      <c r="D63" s="33"/>
      <c r="E63" s="33"/>
      <c r="F63" s="33"/>
      <c r="G63" s="33"/>
      <c r="H63" s="33"/>
      <c r="I63" s="4"/>
      <c r="J63" s="4"/>
      <c r="K63" s="6">
        <v>10000</v>
      </c>
      <c r="L63" s="6">
        <v>18000</v>
      </c>
      <c r="M63" s="6">
        <v>14239.6</v>
      </c>
      <c r="N63" s="18">
        <v>79.1</v>
      </c>
      <c r="O63" s="19"/>
      <c r="P63" s="19"/>
      <c r="Q63" s="6">
        <v>15000</v>
      </c>
    </row>
    <row r="64" spans="1:17" ht="12.75">
      <c r="A64" s="33" t="s">
        <v>81</v>
      </c>
      <c r="B64" s="33"/>
      <c r="C64" s="33"/>
      <c r="D64" s="33"/>
      <c r="E64" s="33"/>
      <c r="F64" s="33"/>
      <c r="G64" s="33"/>
      <c r="H64" s="33"/>
      <c r="I64" s="4"/>
      <c r="J64" s="4"/>
      <c r="K64" s="6"/>
      <c r="L64" s="6"/>
      <c r="N64" s="18"/>
      <c r="O64" s="19"/>
      <c r="P64" s="19"/>
      <c r="Q64" s="6"/>
    </row>
    <row r="65" spans="1:17" ht="12.75">
      <c r="A65" s="33" t="s">
        <v>82</v>
      </c>
      <c r="B65" s="33"/>
      <c r="C65" s="33"/>
      <c r="D65" s="33"/>
      <c r="E65" s="33"/>
      <c r="F65" s="33"/>
      <c r="G65" s="33"/>
      <c r="H65" s="33"/>
      <c r="I65" s="4"/>
      <c r="J65" s="4"/>
      <c r="K65" s="6"/>
      <c r="L65" s="6"/>
      <c r="N65" s="18"/>
      <c r="O65" s="19"/>
      <c r="P65" s="19"/>
      <c r="Q65" s="6"/>
    </row>
    <row r="66" spans="1:17" ht="12.75">
      <c r="A66" s="33"/>
      <c r="B66" s="33"/>
      <c r="C66" s="33"/>
      <c r="D66" s="33"/>
      <c r="E66" s="33"/>
      <c r="F66" s="33"/>
      <c r="G66" s="33"/>
      <c r="H66" s="33"/>
      <c r="I66" s="4"/>
      <c r="J66" s="4"/>
      <c r="K66" s="6"/>
      <c r="L66" s="6"/>
      <c r="N66" s="18"/>
      <c r="O66" s="19"/>
      <c r="P66" s="19"/>
      <c r="Q66" s="6"/>
    </row>
    <row r="67" spans="1:17" ht="12.75">
      <c r="A67" s="33" t="s">
        <v>37</v>
      </c>
      <c r="B67" s="33"/>
      <c r="C67" s="33"/>
      <c r="D67" s="33"/>
      <c r="E67" s="33"/>
      <c r="F67" s="33"/>
      <c r="G67" s="33"/>
      <c r="H67" s="33"/>
      <c r="I67" s="4"/>
      <c r="J67" s="4"/>
      <c r="K67" s="6">
        <v>35000</v>
      </c>
      <c r="L67" s="6">
        <v>20000</v>
      </c>
      <c r="M67" s="6">
        <v>9610</v>
      </c>
      <c r="N67" s="18">
        <v>48.05</v>
      </c>
      <c r="O67" s="19"/>
      <c r="P67" s="19"/>
      <c r="Q67" s="6">
        <v>10000</v>
      </c>
    </row>
    <row r="68" spans="1:17" ht="12.75">
      <c r="A68" s="33" t="s">
        <v>83</v>
      </c>
      <c r="B68" s="33"/>
      <c r="C68" s="33"/>
      <c r="D68" s="33"/>
      <c r="E68" s="33"/>
      <c r="F68" s="33"/>
      <c r="G68" s="33"/>
      <c r="H68" s="33"/>
      <c r="I68" s="4"/>
      <c r="J68" s="4"/>
      <c r="K68" s="6"/>
      <c r="L68" s="6"/>
      <c r="N68" s="18"/>
      <c r="O68" s="19"/>
      <c r="P68" s="19"/>
      <c r="Q68" s="6"/>
    </row>
    <row r="69" spans="1:17" ht="12.75">
      <c r="A69" s="33"/>
      <c r="B69" s="33"/>
      <c r="C69" s="33"/>
      <c r="D69" s="33"/>
      <c r="E69" s="33"/>
      <c r="F69" s="33"/>
      <c r="G69" s="33"/>
      <c r="H69" s="33"/>
      <c r="I69" s="4"/>
      <c r="J69" s="4"/>
      <c r="K69" s="6"/>
      <c r="L69" s="6"/>
      <c r="N69" s="18"/>
      <c r="O69" s="19"/>
      <c r="P69" s="19"/>
      <c r="Q69" s="6"/>
    </row>
    <row r="70" spans="1:17" ht="12.75">
      <c r="A70" s="4" t="s">
        <v>38</v>
      </c>
      <c r="B70" s="4"/>
      <c r="C70" s="4"/>
      <c r="D70" s="4"/>
      <c r="E70" s="4"/>
      <c r="F70" s="4"/>
      <c r="G70" s="4"/>
      <c r="H70" s="4"/>
      <c r="I70" s="4"/>
      <c r="J70" s="4"/>
      <c r="K70" s="6">
        <v>20000</v>
      </c>
      <c r="L70" s="6">
        <v>20000</v>
      </c>
      <c r="M70" s="6">
        <v>6482</v>
      </c>
      <c r="N70" s="18">
        <v>32.41</v>
      </c>
      <c r="O70" s="19"/>
      <c r="P70" s="19"/>
      <c r="Q70" s="6">
        <v>20000</v>
      </c>
    </row>
    <row r="71" spans="1:17" ht="12.75">
      <c r="A71" s="4" t="s">
        <v>84</v>
      </c>
      <c r="B71" s="4"/>
      <c r="C71" s="4"/>
      <c r="D71" s="4"/>
      <c r="E71" s="4"/>
      <c r="F71" s="4"/>
      <c r="G71" s="4"/>
      <c r="H71" s="4"/>
      <c r="I71" s="4"/>
      <c r="J71" s="4"/>
      <c r="K71" s="6"/>
      <c r="L71" s="6"/>
      <c r="N71" s="18"/>
      <c r="O71" s="19"/>
      <c r="P71" s="19"/>
      <c r="Q71" s="6"/>
    </row>
    <row r="72" spans="1:17" ht="12.75">
      <c r="A72" s="4" t="s">
        <v>85</v>
      </c>
      <c r="B72" s="4"/>
      <c r="C72" s="4"/>
      <c r="D72" s="4"/>
      <c r="E72" s="4"/>
      <c r="F72" s="4"/>
      <c r="G72" s="4"/>
      <c r="H72" s="4"/>
      <c r="I72" s="4"/>
      <c r="J72" s="4"/>
      <c r="K72" s="6"/>
      <c r="L72" s="6"/>
      <c r="N72" s="18"/>
      <c r="O72" s="19"/>
      <c r="P72" s="19"/>
      <c r="Q72" s="6"/>
    </row>
    <row r="73" spans="1:17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6"/>
      <c r="L73" s="6"/>
      <c r="N73" s="18"/>
      <c r="O73" s="19"/>
      <c r="P73" s="19"/>
      <c r="Q73" s="6"/>
    </row>
    <row r="74" spans="1:17" ht="12.75">
      <c r="A74" s="4" t="s">
        <v>39</v>
      </c>
      <c r="B74" s="4"/>
      <c r="C74" s="4"/>
      <c r="D74" s="4"/>
      <c r="E74" s="4"/>
      <c r="F74" s="4"/>
      <c r="G74" s="4"/>
      <c r="H74" s="4"/>
      <c r="I74" s="4"/>
      <c r="J74" s="4"/>
      <c r="K74" s="6">
        <v>10000</v>
      </c>
      <c r="L74" s="6">
        <v>10000</v>
      </c>
      <c r="M74" s="6">
        <v>10987</v>
      </c>
      <c r="N74" s="18">
        <v>109.87</v>
      </c>
      <c r="O74" s="19"/>
      <c r="P74" s="19"/>
      <c r="Q74" s="6">
        <v>14000</v>
      </c>
    </row>
    <row r="75" spans="1:17" ht="12.75">
      <c r="A75" s="3" t="s">
        <v>86</v>
      </c>
      <c r="B75" s="4"/>
      <c r="C75" s="4"/>
      <c r="D75" s="4"/>
      <c r="E75" s="4"/>
      <c r="F75" s="4"/>
      <c r="G75" s="4"/>
      <c r="H75" s="4"/>
      <c r="I75" s="4"/>
      <c r="J75" s="4"/>
      <c r="K75" s="6"/>
      <c r="L75" s="6"/>
      <c r="N75" s="18"/>
      <c r="O75" s="19"/>
      <c r="P75" s="19"/>
      <c r="Q75" s="6"/>
    </row>
    <row r="76" spans="2:17" ht="12.75">
      <c r="B76" s="4"/>
      <c r="C76" s="4"/>
      <c r="D76" s="4"/>
      <c r="E76" s="4"/>
      <c r="F76" s="4"/>
      <c r="G76" s="4"/>
      <c r="H76" s="4"/>
      <c r="I76" s="4"/>
      <c r="J76" s="4"/>
      <c r="K76" s="6"/>
      <c r="L76" s="6"/>
      <c r="N76" s="18"/>
      <c r="O76" s="19"/>
      <c r="P76" s="19"/>
      <c r="Q76" s="6"/>
    </row>
    <row r="77" spans="1:17" ht="12.75">
      <c r="A77" s="44" t="s">
        <v>40</v>
      </c>
      <c r="B77" s="4"/>
      <c r="C77" s="4"/>
      <c r="D77" s="4"/>
      <c r="E77" s="4"/>
      <c r="F77" s="4"/>
      <c r="G77" s="4"/>
      <c r="H77" s="4"/>
      <c r="I77" s="4"/>
      <c r="J77" s="4"/>
      <c r="K77" s="6">
        <v>24000</v>
      </c>
      <c r="L77" s="6">
        <v>17000</v>
      </c>
      <c r="M77" s="6">
        <v>16398</v>
      </c>
      <c r="N77" s="18">
        <v>96.45</v>
      </c>
      <c r="O77" s="19"/>
      <c r="P77" s="19"/>
      <c r="Q77" s="6">
        <v>10000</v>
      </c>
    </row>
    <row r="78" spans="1:17" ht="12.75">
      <c r="A78" s="3" t="s">
        <v>87</v>
      </c>
      <c r="B78" s="4"/>
      <c r="C78" s="4"/>
      <c r="D78" s="4"/>
      <c r="E78" s="4"/>
      <c r="F78" s="4"/>
      <c r="G78" s="4"/>
      <c r="H78" s="4"/>
      <c r="I78" s="4"/>
      <c r="J78" s="4"/>
      <c r="K78" s="6"/>
      <c r="L78" s="6"/>
      <c r="N78" s="18"/>
      <c r="O78" s="19"/>
      <c r="P78" s="19"/>
      <c r="Q78" s="6"/>
    </row>
    <row r="79" spans="2:17" ht="12.75">
      <c r="B79" s="4"/>
      <c r="C79" s="4"/>
      <c r="D79" s="4"/>
      <c r="E79" s="4"/>
      <c r="F79" s="4"/>
      <c r="G79" s="4"/>
      <c r="H79" s="4"/>
      <c r="I79" s="4"/>
      <c r="J79" s="4"/>
      <c r="K79" s="6"/>
      <c r="L79" s="6"/>
      <c r="N79" s="18"/>
      <c r="O79" s="19"/>
      <c r="P79" s="19"/>
      <c r="Q79" s="6"/>
    </row>
    <row r="80" spans="1:17" ht="12.75">
      <c r="A80" s="40" t="s">
        <v>41</v>
      </c>
      <c r="B80" s="4"/>
      <c r="C80" s="4"/>
      <c r="D80" s="4"/>
      <c r="E80" s="4"/>
      <c r="F80" s="4"/>
      <c r="G80" s="4"/>
      <c r="H80" s="4"/>
      <c r="I80" s="4"/>
      <c r="J80" s="4"/>
      <c r="K80" s="6">
        <v>12000</v>
      </c>
      <c r="L80" s="6">
        <v>335000</v>
      </c>
      <c r="M80" s="41">
        <f>SUM(M81+M82+M83+M84+M85)</f>
        <v>364509.56</v>
      </c>
      <c r="N80" s="18">
        <v>108.81</v>
      </c>
      <c r="O80" s="19"/>
      <c r="P80" s="19"/>
      <c r="Q80" s="6">
        <f>770000-125000-50000-46000-109000-108000</f>
        <v>332000</v>
      </c>
    </row>
    <row r="81" spans="1:17" ht="12.75">
      <c r="A81" s="3" t="s">
        <v>99</v>
      </c>
      <c r="B81" s="4"/>
      <c r="C81" s="4"/>
      <c r="D81" s="4"/>
      <c r="E81" s="4"/>
      <c r="F81" s="4"/>
      <c r="G81" s="4"/>
      <c r="H81" s="4"/>
      <c r="I81" s="4"/>
      <c r="J81" s="4"/>
      <c r="K81" s="6"/>
      <c r="L81" s="6"/>
      <c r="M81" s="6">
        <v>329819.56</v>
      </c>
      <c r="N81" s="18"/>
      <c r="O81" s="19"/>
      <c r="P81" s="19"/>
      <c r="Q81" s="6"/>
    </row>
    <row r="82" spans="1:17" s="44" customFormat="1" ht="12">
      <c r="A82" s="44" t="s">
        <v>101</v>
      </c>
      <c r="K82" s="57"/>
      <c r="L82" s="57"/>
      <c r="M82" s="57">
        <v>13520</v>
      </c>
      <c r="N82" s="58"/>
      <c r="O82" s="59"/>
      <c r="P82" s="59"/>
      <c r="Q82" s="57"/>
    </row>
    <row r="83" spans="1:17" ht="12.75">
      <c r="A83" s="3" t="s">
        <v>100</v>
      </c>
      <c r="B83" s="4"/>
      <c r="C83" s="4"/>
      <c r="D83" s="4"/>
      <c r="E83" s="4"/>
      <c r="F83" s="4"/>
      <c r="G83" s="4"/>
      <c r="H83" s="4"/>
      <c r="I83" s="4"/>
      <c r="J83" s="4"/>
      <c r="K83" s="6"/>
      <c r="L83" s="6"/>
      <c r="M83" s="6">
        <v>6100</v>
      </c>
      <c r="N83" s="18"/>
      <c r="O83" s="19"/>
      <c r="P83" s="19"/>
      <c r="Q83" s="6"/>
    </row>
    <row r="84" spans="1:17" ht="12.75">
      <c r="A84" s="3" t="s">
        <v>102</v>
      </c>
      <c r="B84" s="4"/>
      <c r="C84" s="4"/>
      <c r="D84" s="4"/>
      <c r="E84" s="4"/>
      <c r="F84" s="4"/>
      <c r="G84" s="4"/>
      <c r="H84" s="4"/>
      <c r="I84" s="4"/>
      <c r="J84" s="4"/>
      <c r="K84" s="6"/>
      <c r="L84" s="6"/>
      <c r="M84" s="6">
        <v>9977</v>
      </c>
      <c r="N84" s="18"/>
      <c r="O84" s="19"/>
      <c r="P84" s="19"/>
      <c r="Q84" s="6"/>
    </row>
    <row r="85" spans="1:17" ht="12.75">
      <c r="A85" s="3" t="s">
        <v>103</v>
      </c>
      <c r="B85" s="4"/>
      <c r="C85" s="4"/>
      <c r="D85" s="4"/>
      <c r="E85" s="4"/>
      <c r="F85" s="4"/>
      <c r="G85" s="4"/>
      <c r="H85" s="4"/>
      <c r="I85" s="4"/>
      <c r="J85" s="4"/>
      <c r="K85" s="6"/>
      <c r="L85" s="6"/>
      <c r="M85" s="6">
        <v>5093</v>
      </c>
      <c r="N85" s="18"/>
      <c r="O85" s="19"/>
      <c r="P85" s="19"/>
      <c r="Q85" s="6"/>
    </row>
    <row r="86" spans="1:17" ht="12.75">
      <c r="A86" s="44" t="s">
        <v>104</v>
      </c>
      <c r="B86" s="4"/>
      <c r="C86" s="4"/>
      <c r="D86" s="4"/>
      <c r="E86" s="4"/>
      <c r="F86" s="4"/>
      <c r="G86" s="4"/>
      <c r="H86" s="4"/>
      <c r="I86" s="4"/>
      <c r="J86" s="4"/>
      <c r="K86" s="6"/>
      <c r="L86" s="6"/>
      <c r="N86" s="18"/>
      <c r="O86" s="19"/>
      <c r="P86" s="19"/>
      <c r="Q86" s="6"/>
    </row>
    <row r="87" spans="1:17" ht="12.75">
      <c r="A87" s="3" t="s">
        <v>105</v>
      </c>
      <c r="B87" s="4"/>
      <c r="C87" s="4"/>
      <c r="D87" s="4"/>
      <c r="E87" s="4"/>
      <c r="F87" s="4"/>
      <c r="G87" s="4"/>
      <c r="H87" s="4"/>
      <c r="I87" s="4"/>
      <c r="J87" s="4"/>
      <c r="K87" s="6"/>
      <c r="L87" s="6"/>
      <c r="N87" s="18"/>
      <c r="O87" s="19"/>
      <c r="P87" s="19"/>
      <c r="Q87" s="6"/>
    </row>
    <row r="88" spans="2:17" ht="12.75">
      <c r="B88" s="4"/>
      <c r="C88" s="4"/>
      <c r="D88" s="4"/>
      <c r="E88" s="4"/>
      <c r="F88" s="4"/>
      <c r="G88" s="4"/>
      <c r="H88" s="4"/>
      <c r="I88" s="4"/>
      <c r="J88" s="4"/>
      <c r="K88" s="6"/>
      <c r="L88" s="6"/>
      <c r="N88" s="18"/>
      <c r="O88" s="19"/>
      <c r="P88" s="19"/>
      <c r="Q88" s="6"/>
    </row>
    <row r="89" spans="1:17" ht="12.75">
      <c r="A89" s="4" t="s">
        <v>43</v>
      </c>
      <c r="B89" s="4"/>
      <c r="C89" s="4"/>
      <c r="D89" s="4"/>
      <c r="E89" s="4"/>
      <c r="F89" s="4"/>
      <c r="G89" s="4"/>
      <c r="H89" s="4"/>
      <c r="I89" s="4"/>
      <c r="J89" s="4"/>
      <c r="K89" s="6">
        <v>20000</v>
      </c>
      <c r="L89" s="6">
        <v>20000</v>
      </c>
      <c r="M89" s="6">
        <v>0</v>
      </c>
      <c r="N89" s="18">
        <v>0</v>
      </c>
      <c r="O89" s="19"/>
      <c r="P89" s="19"/>
      <c r="Q89" s="6">
        <v>20000</v>
      </c>
    </row>
    <row r="90" spans="1:17" ht="12.75">
      <c r="A90" s="4" t="s">
        <v>88</v>
      </c>
      <c r="B90" s="4"/>
      <c r="C90" s="4"/>
      <c r="D90" s="4"/>
      <c r="E90" s="4"/>
      <c r="F90" s="4"/>
      <c r="G90" s="4"/>
      <c r="H90" s="4"/>
      <c r="I90" s="4"/>
      <c r="J90" s="4"/>
      <c r="K90" s="6"/>
      <c r="L90" s="6"/>
      <c r="N90" s="18"/>
      <c r="O90" s="19"/>
      <c r="P90" s="19"/>
      <c r="Q90" s="6"/>
    </row>
    <row r="91" spans="1:17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6"/>
      <c r="L91" s="6"/>
      <c r="N91" s="18"/>
      <c r="O91" s="19"/>
      <c r="P91" s="19"/>
      <c r="Q91" s="6"/>
    </row>
    <row r="92" spans="1:17" ht="12.75">
      <c r="A92" s="4" t="s">
        <v>42</v>
      </c>
      <c r="B92" s="4"/>
      <c r="C92" s="4"/>
      <c r="D92" s="4"/>
      <c r="E92" s="4"/>
      <c r="F92" s="4"/>
      <c r="G92" s="4"/>
      <c r="H92" s="4"/>
      <c r="I92" s="4"/>
      <c r="J92" s="4"/>
      <c r="K92" s="6">
        <v>30000</v>
      </c>
      <c r="L92" s="6">
        <v>18000</v>
      </c>
      <c r="M92" s="6">
        <v>7808</v>
      </c>
      <c r="N92" s="18">
        <v>43.38</v>
      </c>
      <c r="O92" s="19"/>
      <c r="P92" s="19"/>
      <c r="Q92" s="6">
        <v>18000</v>
      </c>
    </row>
    <row r="93" spans="1:17" ht="12.75">
      <c r="A93" s="4" t="s">
        <v>89</v>
      </c>
      <c r="B93" s="4"/>
      <c r="C93" s="4"/>
      <c r="D93" s="4"/>
      <c r="E93" s="4"/>
      <c r="F93" s="4"/>
      <c r="G93" s="4"/>
      <c r="H93" s="4"/>
      <c r="I93" s="4"/>
      <c r="J93" s="4"/>
      <c r="K93" s="6"/>
      <c r="L93" s="6"/>
      <c r="N93" s="18"/>
      <c r="O93" s="19"/>
      <c r="P93" s="19"/>
      <c r="Q93" s="6"/>
    </row>
    <row r="94" spans="1:1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6"/>
      <c r="L94" s="6"/>
      <c r="N94" s="18"/>
      <c r="O94" s="19"/>
      <c r="P94" s="19"/>
      <c r="Q94" s="6"/>
    </row>
    <row r="95" spans="1:17" ht="12.75">
      <c r="A95" s="4" t="s">
        <v>56</v>
      </c>
      <c r="B95" s="4"/>
      <c r="C95" s="4"/>
      <c r="D95" s="4"/>
      <c r="E95" s="4"/>
      <c r="F95" s="4"/>
      <c r="G95" s="4"/>
      <c r="H95" s="4"/>
      <c r="I95" s="4"/>
      <c r="J95" s="4"/>
      <c r="K95" s="6">
        <v>3000</v>
      </c>
      <c r="L95" s="6">
        <v>3000</v>
      </c>
      <c r="M95" s="6">
        <v>3200</v>
      </c>
      <c r="N95" s="18">
        <v>106.67</v>
      </c>
      <c r="O95" s="19"/>
      <c r="P95" s="19"/>
      <c r="Q95" s="6">
        <v>3000</v>
      </c>
    </row>
    <row r="96" spans="1:17" s="44" customFormat="1" ht="12">
      <c r="A96" s="44" t="s">
        <v>90</v>
      </c>
      <c r="M96" s="57"/>
      <c r="N96" s="58"/>
      <c r="O96" s="59"/>
      <c r="P96" s="59"/>
      <c r="Q96" s="57"/>
    </row>
    <row r="97" spans="1:17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6"/>
      <c r="L97" s="6"/>
      <c r="N97" s="18"/>
      <c r="O97" s="19"/>
      <c r="P97" s="19"/>
      <c r="Q97" s="6"/>
    </row>
    <row r="98" spans="1:17" ht="12.75">
      <c r="A98" s="4" t="s">
        <v>26</v>
      </c>
      <c r="B98" s="4"/>
      <c r="C98" s="4"/>
      <c r="D98" s="4"/>
      <c r="E98" s="4"/>
      <c r="F98" s="4"/>
      <c r="G98" s="4"/>
      <c r="H98" s="4"/>
      <c r="I98" s="4"/>
      <c r="J98" s="4"/>
      <c r="K98" s="6">
        <v>80000</v>
      </c>
      <c r="L98" s="6">
        <v>80000</v>
      </c>
      <c r="M98" s="6">
        <v>52090</v>
      </c>
      <c r="N98" s="18">
        <v>65.11</v>
      </c>
      <c r="O98" s="19"/>
      <c r="P98" s="19"/>
      <c r="Q98" s="6">
        <v>80000</v>
      </c>
    </row>
    <row r="99" spans="1:17" ht="12.75">
      <c r="A99" s="4" t="s">
        <v>98</v>
      </c>
      <c r="B99" s="4"/>
      <c r="C99" s="4"/>
      <c r="D99" s="4"/>
      <c r="E99" s="4"/>
      <c r="F99" s="4"/>
      <c r="G99" s="4"/>
      <c r="H99" s="4"/>
      <c r="I99" s="4"/>
      <c r="J99" s="4"/>
      <c r="K99" s="6"/>
      <c r="L99" s="6"/>
      <c r="N99" s="18"/>
      <c r="O99" s="19"/>
      <c r="P99" s="19"/>
      <c r="Q99" s="6"/>
    </row>
    <row r="100" spans="1:17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6"/>
      <c r="L100" s="6"/>
      <c r="N100" s="18"/>
      <c r="O100" s="19"/>
      <c r="P100" s="19"/>
      <c r="Q100" s="6"/>
    </row>
    <row r="101" spans="1:17" ht="12.75">
      <c r="A101" s="4" t="s">
        <v>27</v>
      </c>
      <c r="B101" s="4"/>
      <c r="C101" s="4"/>
      <c r="D101" s="4"/>
      <c r="E101" s="4"/>
      <c r="F101" s="4"/>
      <c r="G101" s="4"/>
      <c r="H101" s="4"/>
      <c r="I101" s="4"/>
      <c r="J101" s="4"/>
      <c r="K101" s="6">
        <v>15000</v>
      </c>
      <c r="L101" s="6">
        <v>125000</v>
      </c>
      <c r="M101" s="6">
        <v>118103.2</v>
      </c>
      <c r="N101" s="18">
        <v>94.48</v>
      </c>
      <c r="O101" s="19"/>
      <c r="P101" s="19"/>
      <c r="Q101" s="6">
        <v>15000</v>
      </c>
    </row>
    <row r="102" spans="1:17" ht="12.75">
      <c r="A102" s="4" t="s">
        <v>91</v>
      </c>
      <c r="B102" s="4"/>
      <c r="C102" s="4"/>
      <c r="D102" s="4"/>
      <c r="E102" s="4"/>
      <c r="F102" s="4"/>
      <c r="G102" s="4"/>
      <c r="H102" s="4"/>
      <c r="I102" s="4"/>
      <c r="J102" s="4"/>
      <c r="N102" s="18"/>
      <c r="O102" s="19"/>
      <c r="P102" s="19"/>
      <c r="Q102" s="6"/>
    </row>
    <row r="103" spans="1:17" ht="12.75">
      <c r="A103" s="4" t="s">
        <v>92</v>
      </c>
      <c r="B103" s="4"/>
      <c r="C103" s="4"/>
      <c r="D103" s="4"/>
      <c r="E103" s="4"/>
      <c r="F103" s="4"/>
      <c r="G103" s="4"/>
      <c r="H103" s="4"/>
      <c r="I103" s="4"/>
      <c r="J103" s="4"/>
      <c r="K103" s="6"/>
      <c r="L103" s="6"/>
      <c r="N103" s="18"/>
      <c r="O103" s="19"/>
      <c r="P103" s="19"/>
      <c r="Q103" s="6"/>
    </row>
    <row r="104" spans="1:17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6"/>
      <c r="L104" s="6"/>
      <c r="N104" s="18"/>
      <c r="O104" s="19"/>
      <c r="P104" s="19"/>
      <c r="Q104" s="6"/>
    </row>
    <row r="105" spans="1:17" ht="12.75">
      <c r="A105" s="4" t="s">
        <v>44</v>
      </c>
      <c r="B105" s="4"/>
      <c r="C105" s="4"/>
      <c r="D105" s="4"/>
      <c r="E105" s="4"/>
      <c r="F105" s="4"/>
      <c r="G105" s="4"/>
      <c r="H105" s="4"/>
      <c r="I105" s="4"/>
      <c r="J105" s="4"/>
      <c r="K105" s="6"/>
      <c r="L105" s="6">
        <v>400000</v>
      </c>
      <c r="M105" s="6">
        <v>400000</v>
      </c>
      <c r="N105" s="18">
        <v>100</v>
      </c>
      <c r="O105" s="19"/>
      <c r="P105" s="19"/>
      <c r="Q105" s="6"/>
    </row>
    <row r="106" spans="1:17" ht="12.75">
      <c r="A106" s="4" t="s">
        <v>93</v>
      </c>
      <c r="B106" s="4"/>
      <c r="C106" s="4"/>
      <c r="D106" s="4"/>
      <c r="E106" s="4"/>
      <c r="F106" s="4"/>
      <c r="G106" s="4"/>
      <c r="H106" s="4"/>
      <c r="I106" s="4"/>
      <c r="J106" s="4"/>
      <c r="K106" s="6"/>
      <c r="L106" s="6"/>
      <c r="N106" s="18"/>
      <c r="O106" s="19"/>
      <c r="P106" s="19"/>
      <c r="Q106" s="6"/>
    </row>
    <row r="107" spans="1:17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6"/>
      <c r="L107" s="6"/>
      <c r="N107" s="18"/>
      <c r="O107" s="19"/>
      <c r="P107" s="19"/>
      <c r="Q107" s="6"/>
    </row>
    <row r="108" spans="1:17" ht="12.75">
      <c r="A108" s="4" t="s">
        <v>45</v>
      </c>
      <c r="B108" s="4"/>
      <c r="C108" s="4"/>
      <c r="D108" s="4"/>
      <c r="E108" s="4"/>
      <c r="F108" s="4"/>
      <c r="G108" s="4"/>
      <c r="H108" s="4"/>
      <c r="I108" s="4"/>
      <c r="J108" s="4"/>
      <c r="K108" s="6">
        <v>48000</v>
      </c>
      <c r="L108" s="6">
        <v>48000</v>
      </c>
      <c r="M108" s="6">
        <v>47974.5</v>
      </c>
      <c r="N108" s="18">
        <v>99.95</v>
      </c>
      <c r="O108" s="19"/>
      <c r="P108" s="19"/>
      <c r="Q108" s="6">
        <v>48000</v>
      </c>
    </row>
    <row r="109" spans="1:17" ht="12.75">
      <c r="A109" s="4" t="s">
        <v>94</v>
      </c>
      <c r="B109" s="4"/>
      <c r="C109" s="4"/>
      <c r="D109" s="4"/>
      <c r="E109" s="4"/>
      <c r="F109" s="4"/>
      <c r="G109" s="4"/>
      <c r="H109" s="4"/>
      <c r="I109" s="4"/>
      <c r="J109" s="4"/>
      <c r="L109" s="6"/>
      <c r="N109" s="18"/>
      <c r="O109" s="19"/>
      <c r="P109" s="19"/>
      <c r="Q109" s="6"/>
    </row>
    <row r="110" spans="1:17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6"/>
      <c r="L110" s="6"/>
      <c r="N110" s="18"/>
      <c r="O110" s="19"/>
      <c r="P110" s="19"/>
      <c r="Q110" s="6"/>
    </row>
    <row r="111" spans="1:17" ht="12.75">
      <c r="A111" s="44" t="s">
        <v>46</v>
      </c>
      <c r="B111" s="4"/>
      <c r="C111" s="4"/>
      <c r="D111" s="4"/>
      <c r="E111" s="4"/>
      <c r="F111" s="4"/>
      <c r="G111" s="4"/>
      <c r="H111" s="4"/>
      <c r="I111" s="4"/>
      <c r="J111" s="4"/>
      <c r="K111" s="6">
        <v>539000</v>
      </c>
      <c r="L111" s="6"/>
      <c r="N111" s="18"/>
      <c r="O111" s="19"/>
      <c r="P111" s="19"/>
      <c r="Q111" s="6">
        <f>5580000+200000</f>
        <v>5780000</v>
      </c>
    </row>
    <row r="112" spans="1:17" ht="12.75">
      <c r="A112" s="44" t="s">
        <v>95</v>
      </c>
      <c r="B112" s="4"/>
      <c r="C112" s="4"/>
      <c r="D112" s="4"/>
      <c r="E112" s="4"/>
      <c r="F112" s="4"/>
      <c r="G112" s="4"/>
      <c r="H112" s="4"/>
      <c r="I112" s="4"/>
      <c r="J112" s="4"/>
      <c r="K112" s="6"/>
      <c r="L112" s="6"/>
      <c r="N112" s="18"/>
      <c r="O112" s="19"/>
      <c r="P112" s="19"/>
      <c r="Q112" s="6"/>
    </row>
    <row r="113" spans="1:17" s="44" customFormat="1" ht="12">
      <c r="A113" s="44" t="s">
        <v>96</v>
      </c>
      <c r="K113" s="60"/>
      <c r="L113" s="61"/>
      <c r="M113" s="57"/>
      <c r="N113" s="58"/>
      <c r="Q113" s="57"/>
    </row>
    <row r="114" spans="1:17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6"/>
      <c r="L114" s="6"/>
      <c r="N114" s="18"/>
      <c r="O114" s="19"/>
      <c r="P114" s="19"/>
      <c r="Q114" s="6"/>
    </row>
    <row r="115" spans="1:17" ht="12.75">
      <c r="A115" s="20" t="s">
        <v>1</v>
      </c>
      <c r="B115" s="4"/>
      <c r="C115" s="4"/>
      <c r="D115" s="4"/>
      <c r="E115" s="4"/>
      <c r="F115" s="4"/>
      <c r="G115" s="4"/>
      <c r="H115" s="4"/>
      <c r="I115" s="4"/>
      <c r="J115" s="4"/>
      <c r="K115" s="41">
        <f>K46+K55</f>
        <v>1480000</v>
      </c>
      <c r="L115" s="41">
        <f>L46+L55</f>
        <v>1760000</v>
      </c>
      <c r="M115" s="41">
        <f>SUM(M46+M55)</f>
        <v>1654523.8599999999</v>
      </c>
      <c r="N115" s="55">
        <v>94.01</v>
      </c>
      <c r="O115" s="19"/>
      <c r="P115" s="19"/>
      <c r="Q115" s="41">
        <f>Q46+Q55</f>
        <v>7040000</v>
      </c>
    </row>
    <row r="116" spans="1:17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6"/>
      <c r="L116" s="6"/>
      <c r="N116" s="18"/>
      <c r="O116" s="19"/>
      <c r="P116" s="19"/>
      <c r="Q116" s="6"/>
    </row>
    <row r="117" spans="1:17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6"/>
      <c r="L117" s="6"/>
      <c r="N117" s="24"/>
      <c r="O117" s="19"/>
      <c r="P117" s="19"/>
      <c r="Q117" s="6"/>
    </row>
    <row r="118" spans="1:17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6"/>
      <c r="L118" s="6"/>
      <c r="N118" s="24"/>
      <c r="O118" s="19"/>
      <c r="P118" s="19"/>
      <c r="Q118" s="6"/>
    </row>
    <row r="119" spans="1:17" ht="13.5" thickBot="1">
      <c r="A119" s="34" t="s">
        <v>21</v>
      </c>
      <c r="B119" s="34"/>
      <c r="C119" s="34"/>
      <c r="D119" s="34"/>
      <c r="E119" s="34"/>
      <c r="F119" s="34"/>
      <c r="G119" s="34"/>
      <c r="H119" s="34"/>
      <c r="I119" s="34"/>
      <c r="J119" s="34"/>
      <c r="K119" s="6"/>
      <c r="L119" s="6"/>
      <c r="N119" s="24"/>
      <c r="O119" s="19"/>
      <c r="P119" s="19"/>
      <c r="Q119" s="6"/>
    </row>
    <row r="120" spans="1:17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6"/>
      <c r="L120" s="6"/>
      <c r="N120" s="24"/>
      <c r="O120" s="19"/>
      <c r="P120" s="19"/>
      <c r="Q120" s="6"/>
    </row>
    <row r="121" spans="1:17" ht="15.75">
      <c r="A121" s="20" t="s">
        <v>2</v>
      </c>
      <c r="B121" s="4"/>
      <c r="C121" s="4"/>
      <c r="D121" s="4"/>
      <c r="E121" s="4"/>
      <c r="F121" s="4"/>
      <c r="G121" s="4"/>
      <c r="H121" s="4"/>
      <c r="I121" s="4"/>
      <c r="J121" s="4"/>
      <c r="K121" s="52">
        <v>2004</v>
      </c>
      <c r="L121" s="52" t="s">
        <v>22</v>
      </c>
      <c r="M121" s="51" t="s">
        <v>58</v>
      </c>
      <c r="N121" s="35"/>
      <c r="O121" s="19"/>
      <c r="P121" s="19"/>
      <c r="Q121" s="52" t="s">
        <v>59</v>
      </c>
    </row>
    <row r="122" spans="1:17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6"/>
      <c r="L122" s="6"/>
      <c r="N122" s="24"/>
      <c r="O122" s="19"/>
      <c r="P122" s="19"/>
      <c r="Q122" s="6"/>
    </row>
    <row r="123" spans="1:17" ht="12.75">
      <c r="A123" s="20" t="s">
        <v>3</v>
      </c>
      <c r="B123" s="20"/>
      <c r="C123" s="4"/>
      <c r="D123" s="4"/>
      <c r="E123" s="4"/>
      <c r="F123" s="4"/>
      <c r="G123" s="4"/>
      <c r="H123" s="4"/>
      <c r="I123" s="4"/>
      <c r="J123" s="4"/>
      <c r="K123" s="23">
        <f>K39</f>
        <v>1427000</v>
      </c>
      <c r="L123" s="16">
        <f>L39</f>
        <v>1300000</v>
      </c>
      <c r="M123" s="16">
        <v>1300242.4</v>
      </c>
      <c r="N123" s="24"/>
      <c r="O123" s="22"/>
      <c r="P123" s="22"/>
      <c r="Q123" s="16">
        <f>SUM(Q39)</f>
        <v>7152000</v>
      </c>
    </row>
    <row r="124" spans="1:17" ht="12.75">
      <c r="A124" s="20"/>
      <c r="B124" s="20"/>
      <c r="C124" s="4"/>
      <c r="D124" s="4"/>
      <c r="E124" s="4"/>
      <c r="F124" s="4"/>
      <c r="G124" s="4"/>
      <c r="H124" s="4"/>
      <c r="I124" s="4"/>
      <c r="J124" s="4"/>
      <c r="K124" s="6"/>
      <c r="L124" s="6"/>
      <c r="M124" s="36"/>
      <c r="N124" s="24"/>
      <c r="O124" s="22"/>
      <c r="P124" s="22"/>
      <c r="Q124" s="36"/>
    </row>
    <row r="125" spans="1:17" ht="12.75">
      <c r="A125" s="20" t="s">
        <v>4</v>
      </c>
      <c r="B125" s="20"/>
      <c r="C125" s="4"/>
      <c r="D125" s="4"/>
      <c r="E125" s="4"/>
      <c r="F125" s="4"/>
      <c r="G125" s="4"/>
      <c r="H125" s="4"/>
      <c r="I125" s="4"/>
      <c r="J125" s="4"/>
      <c r="K125" s="16">
        <f>K115</f>
        <v>1480000</v>
      </c>
      <c r="L125" s="16">
        <f>L115</f>
        <v>1760000</v>
      </c>
      <c r="M125" s="16">
        <v>1654523.86</v>
      </c>
      <c r="N125" s="24"/>
      <c r="O125" s="22"/>
      <c r="P125" s="22"/>
      <c r="Q125" s="16">
        <f>SUM(Q46,Q55)</f>
        <v>7040000</v>
      </c>
    </row>
    <row r="126" spans="1:17" ht="12.75">
      <c r="A126" s="20"/>
      <c r="B126" s="20"/>
      <c r="C126" s="4"/>
      <c r="D126" s="4"/>
      <c r="E126" s="4"/>
      <c r="F126" s="4"/>
      <c r="G126" s="4"/>
      <c r="H126" s="4"/>
      <c r="I126" s="4"/>
      <c r="J126" s="4"/>
      <c r="K126" s="6"/>
      <c r="L126" s="6"/>
      <c r="M126" s="36"/>
      <c r="N126" s="24"/>
      <c r="O126" s="22"/>
      <c r="P126" s="22"/>
      <c r="Q126" s="36"/>
    </row>
    <row r="127" spans="1:17" ht="12.75">
      <c r="A127" s="20" t="s">
        <v>20</v>
      </c>
      <c r="B127" s="20"/>
      <c r="C127" s="4"/>
      <c r="D127" s="4"/>
      <c r="E127" s="4"/>
      <c r="F127" s="4"/>
      <c r="G127" s="4"/>
      <c r="H127" s="4"/>
      <c r="I127" s="4"/>
      <c r="J127" s="4"/>
      <c r="K127" s="22">
        <f>K123-K125</f>
        <v>-53000</v>
      </c>
      <c r="L127" s="22">
        <f>L123-L125</f>
        <v>-460000</v>
      </c>
      <c r="M127" s="22">
        <f>M123-M125</f>
        <v>-354281.4600000002</v>
      </c>
      <c r="N127" s="24"/>
      <c r="O127" s="22"/>
      <c r="P127" s="22"/>
      <c r="Q127" s="22">
        <f>Q123-Q125</f>
        <v>112000</v>
      </c>
    </row>
    <row r="128" spans="1:17" ht="12.75">
      <c r="A128" s="20"/>
      <c r="B128" s="20"/>
      <c r="C128" s="4"/>
      <c r="D128" s="4"/>
      <c r="E128" s="4"/>
      <c r="F128" s="4"/>
      <c r="G128" s="4"/>
      <c r="H128" s="4"/>
      <c r="I128" s="4"/>
      <c r="J128" s="4"/>
      <c r="K128" s="23"/>
      <c r="L128" s="23"/>
      <c r="M128" s="22"/>
      <c r="N128" s="24"/>
      <c r="O128" s="22"/>
      <c r="P128" s="22"/>
      <c r="Q128" s="22"/>
    </row>
    <row r="129" spans="1:17" ht="12.75">
      <c r="A129" s="20" t="s">
        <v>13</v>
      </c>
      <c r="B129" s="20"/>
      <c r="C129" s="4"/>
      <c r="D129" s="4"/>
      <c r="E129" s="4"/>
      <c r="F129" s="4"/>
      <c r="G129" s="4"/>
      <c r="H129" s="4"/>
      <c r="I129" s="4"/>
      <c r="J129" s="4"/>
      <c r="K129" s="23">
        <v>800000</v>
      </c>
      <c r="L129" s="23">
        <v>691022.53</v>
      </c>
      <c r="M129" s="23">
        <v>691022.53</v>
      </c>
      <c r="N129" s="24"/>
      <c r="O129" s="22"/>
      <c r="P129" s="22"/>
      <c r="Q129" s="22"/>
    </row>
    <row r="130" spans="1:17" ht="12.75">
      <c r="A130" s="20"/>
      <c r="B130" s="20"/>
      <c r="C130" s="4"/>
      <c r="D130" s="4"/>
      <c r="E130" s="4"/>
      <c r="F130" s="4"/>
      <c r="G130" s="4"/>
      <c r="H130" s="4"/>
      <c r="I130" s="4"/>
      <c r="J130" s="4"/>
      <c r="K130" s="23"/>
      <c r="L130" s="23"/>
      <c r="M130" s="22"/>
      <c r="N130" s="24"/>
      <c r="O130" s="22"/>
      <c r="P130" s="22"/>
      <c r="Q130" s="22"/>
    </row>
    <row r="131" spans="1:17" ht="12.75">
      <c r="A131" s="20" t="s">
        <v>67</v>
      </c>
      <c r="B131" s="20"/>
      <c r="C131" s="4"/>
      <c r="D131" s="4"/>
      <c r="E131" s="4"/>
      <c r="F131" s="4"/>
      <c r="G131" s="4"/>
      <c r="H131" s="4"/>
      <c r="I131" s="4"/>
      <c r="J131" s="4"/>
      <c r="K131" s="23"/>
      <c r="L131" s="23"/>
      <c r="M131" s="22"/>
      <c r="N131" s="24"/>
      <c r="O131" s="22"/>
      <c r="P131" s="22"/>
      <c r="Q131" s="22"/>
    </row>
    <row r="132" spans="1:17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23"/>
      <c r="L132" s="23"/>
      <c r="N132" s="18"/>
      <c r="O132" s="19"/>
      <c r="P132" s="19"/>
      <c r="Q132" s="6"/>
    </row>
    <row r="133" spans="1:17" ht="13.5" thickBot="1">
      <c r="A133" s="34" t="s">
        <v>19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37"/>
      <c r="L133" s="37"/>
      <c r="M133" s="37"/>
      <c r="N133" s="38"/>
      <c r="O133" s="19"/>
      <c r="P133" s="19"/>
      <c r="Q133" s="37"/>
    </row>
    <row r="134" spans="1:17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18"/>
      <c r="O134" s="19"/>
      <c r="P134" s="19"/>
      <c r="Q134" s="4"/>
    </row>
    <row r="135" spans="1:18" ht="12.75">
      <c r="A135" s="20" t="s">
        <v>11</v>
      </c>
      <c r="B135" s="20"/>
      <c r="C135" s="20"/>
      <c r="D135" s="20"/>
      <c r="E135" s="20"/>
      <c r="F135" s="20"/>
      <c r="G135" s="20"/>
      <c r="H135" s="20"/>
      <c r="I135" s="4"/>
      <c r="J135" s="20"/>
      <c r="K135" s="22">
        <v>800000</v>
      </c>
      <c r="L135" s="22">
        <v>691022.53</v>
      </c>
      <c r="M135" s="22"/>
      <c r="N135" s="22"/>
      <c r="O135" s="19"/>
      <c r="P135" s="19"/>
      <c r="Q135" s="22"/>
      <c r="R135" s="17"/>
    </row>
    <row r="136" spans="1:1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16"/>
      <c r="L136" s="16"/>
      <c r="M136" s="16"/>
      <c r="Q136" s="16"/>
    </row>
    <row r="137" spans="1:17" ht="12.75">
      <c r="A137" s="20" t="s">
        <v>18</v>
      </c>
      <c r="B137" s="4"/>
      <c r="C137" s="4"/>
      <c r="D137" s="4"/>
      <c r="E137" s="4"/>
      <c r="F137" s="4"/>
      <c r="G137" s="4"/>
      <c r="H137" s="4"/>
      <c r="I137" s="4"/>
      <c r="J137" s="4"/>
      <c r="K137" s="22">
        <f>K127</f>
        <v>-53000</v>
      </c>
      <c r="L137" s="22">
        <f>L127</f>
        <v>-460000</v>
      </c>
      <c r="M137" s="22"/>
      <c r="N137" s="22"/>
      <c r="Q137" s="22"/>
    </row>
    <row r="138" spans="1:17" ht="12.75">
      <c r="A138" s="20"/>
      <c r="B138" s="4"/>
      <c r="C138" s="4"/>
      <c r="D138" s="4"/>
      <c r="E138" s="4"/>
      <c r="F138" s="4"/>
      <c r="G138" s="4"/>
      <c r="H138" s="4"/>
      <c r="I138" s="4"/>
      <c r="J138" s="4"/>
      <c r="K138" s="22"/>
      <c r="L138" s="22"/>
      <c r="M138" s="22"/>
      <c r="N138" s="22"/>
      <c r="Q138" s="22"/>
    </row>
    <row r="139" spans="1:17" ht="12.75">
      <c r="A139" s="46" t="s">
        <v>49</v>
      </c>
      <c r="K139" s="48">
        <f>K141+K140</f>
        <v>1045303.92</v>
      </c>
      <c r="Q139" s="6"/>
    </row>
    <row r="140" spans="1:17" ht="12.75">
      <c r="A140" s="3" t="s">
        <v>51</v>
      </c>
      <c r="K140" s="47">
        <v>68354.62</v>
      </c>
      <c r="Q140" s="6"/>
    </row>
    <row r="141" spans="1:17" ht="12.75">
      <c r="A141" s="3" t="s">
        <v>52</v>
      </c>
      <c r="K141" s="47">
        <v>976949.3</v>
      </c>
      <c r="Q141" s="6"/>
    </row>
    <row r="142" ht="12.75">
      <c r="Q142" s="6"/>
    </row>
    <row r="143" spans="1:17" ht="12.75">
      <c r="A143" s="46" t="s">
        <v>50</v>
      </c>
      <c r="K143" s="48">
        <f>K144+K145</f>
        <v>691022.53</v>
      </c>
      <c r="Q143" s="6"/>
    </row>
    <row r="144" spans="1:17" ht="12.75">
      <c r="A144" s="3" t="s">
        <v>51</v>
      </c>
      <c r="K144" s="47">
        <v>176058.05</v>
      </c>
      <c r="Q144" s="6"/>
    </row>
    <row r="145" spans="1:17" ht="12.75">
      <c r="A145" s="3" t="s">
        <v>52</v>
      </c>
      <c r="K145" s="47">
        <v>514964.48</v>
      </c>
      <c r="Q145" s="6"/>
    </row>
    <row r="146" spans="11:17" ht="12.75">
      <c r="K146" s="47"/>
      <c r="Q146" s="6"/>
    </row>
    <row r="147" ht="12.75">
      <c r="A147" s="17" t="s">
        <v>10</v>
      </c>
    </row>
    <row r="148" ht="12.75">
      <c r="A148" s="3" t="s">
        <v>5</v>
      </c>
    </row>
    <row r="149" ht="12.75">
      <c r="A149" s="3" t="s">
        <v>6</v>
      </c>
    </row>
    <row r="150" ht="12.75">
      <c r="A150" s="3" t="s">
        <v>7</v>
      </c>
    </row>
    <row r="151" ht="12.75">
      <c r="A151" s="3" t="s">
        <v>57</v>
      </c>
    </row>
    <row r="152" ht="12.75">
      <c r="A152" s="3" t="s">
        <v>12</v>
      </c>
    </row>
    <row r="153" ht="12.75">
      <c r="A153" s="17" t="s">
        <v>16</v>
      </c>
    </row>
    <row r="154" ht="12.75">
      <c r="A154" s="3" t="s">
        <v>17</v>
      </c>
    </row>
    <row r="155" ht="12.75">
      <c r="A155" s="3" t="s">
        <v>8</v>
      </c>
    </row>
    <row r="156" ht="12.75">
      <c r="A156" s="3" t="s">
        <v>15</v>
      </c>
    </row>
    <row r="157" ht="12.75">
      <c r="A157" s="3" t="s">
        <v>9</v>
      </c>
    </row>
  </sheetData>
  <mergeCells count="1">
    <mergeCell ref="A1:K1"/>
  </mergeCells>
  <printOptions/>
  <pageMargins left="0.5511811023622047" right="0.5905511811023623" top="0.984251968503937" bottom="0.984251968503937" header="0.5118110236220472" footer="0.5118110236220472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Euroregion Elbe/Labe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Erbanová</dc:creator>
  <cp:keywords/>
  <dc:description/>
  <cp:lastModifiedBy>Markova</cp:lastModifiedBy>
  <cp:lastPrinted>2005-01-20T09:07:08Z</cp:lastPrinted>
  <dcterms:created xsi:type="dcterms:W3CDTF">2001-02-22T14:27:19Z</dcterms:created>
  <dcterms:modified xsi:type="dcterms:W3CDTF">2005-03-07T08:39:12Z</dcterms:modified>
  <cp:category/>
  <cp:version/>
  <cp:contentType/>
  <cp:contentStatus/>
</cp:coreProperties>
</file>